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75" windowWidth="15015" windowHeight="7740" tabRatio="757"/>
  </bookViews>
  <sheets>
    <sheet name="조건부 합계평균" sheetId="2" r:id="rId1"/>
    <sheet name="종합test1" sheetId="30" r:id="rId2"/>
    <sheet name="오류 정보" sheetId="24" state="hidden" r:id="rId3"/>
    <sheet name="참조_교차" sheetId="10" state="hidden" r:id="rId4"/>
    <sheet name="텍스트" sheetId="26" state="hidden" r:id="rId5"/>
    <sheet name="날짜" sheetId="29" state="hidden" r:id="rId6"/>
    <sheet name="시간" sheetId="25" state="hidden" r:id="rId7"/>
  </sheets>
  <calcPr calcId="124519"/>
</workbook>
</file>

<file path=xl/calcChain.xml><?xml version="1.0" encoding="utf-8"?>
<calcChain xmlns="http://schemas.openxmlformats.org/spreadsheetml/2006/main">
  <c r="L11" i="2"/>
  <c r="E14" i="30"/>
  <c r="E15"/>
  <c r="E13"/>
  <c r="D11"/>
  <c r="E11"/>
  <c r="C11"/>
  <c r="C12"/>
  <c r="D12"/>
  <c r="E12"/>
  <c r="E10"/>
  <c r="D10"/>
  <c r="C10"/>
  <c r="E4"/>
  <c r="E5"/>
  <c r="E6"/>
  <c r="E7"/>
  <c r="E8"/>
  <c r="E9"/>
  <c r="E3"/>
  <c r="J9" i="2"/>
  <c r="J8"/>
  <c r="J7"/>
  <c r="J5"/>
  <c r="J4"/>
  <c r="J3"/>
  <c r="G19"/>
  <c r="F19"/>
  <c r="F17" i="25"/>
  <c r="F16"/>
  <c r="F15"/>
  <c r="F14"/>
  <c r="G13" s="1"/>
  <c r="F13"/>
  <c r="F12"/>
  <c r="G11" s="1"/>
  <c r="F11"/>
  <c r="F10"/>
  <c r="G9" s="1"/>
  <c r="F9"/>
  <c r="F8"/>
  <c r="G7" s="1"/>
  <c r="F7"/>
  <c r="F6"/>
  <c r="G5" s="1"/>
  <c r="F5"/>
  <c r="F4"/>
  <c r="F18" s="1"/>
  <c r="G17" s="1"/>
  <c r="F12" i="29"/>
  <c r="E12"/>
  <c r="C12"/>
  <c r="F11"/>
  <c r="E11"/>
  <c r="C11"/>
  <c r="D11" s="1"/>
  <c r="F10"/>
  <c r="E10"/>
  <c r="C10"/>
  <c r="D10" s="1"/>
  <c r="F9"/>
  <c r="E9"/>
  <c r="C9"/>
  <c r="D9" s="1"/>
  <c r="F8"/>
  <c r="E8"/>
  <c r="C8"/>
  <c r="D8" s="1"/>
  <c r="F7"/>
  <c r="E7"/>
  <c r="C7"/>
  <c r="D7" s="1"/>
  <c r="F6"/>
  <c r="E6"/>
  <c r="C6"/>
  <c r="D6" s="1"/>
  <c r="F5"/>
  <c r="E5"/>
  <c r="C5"/>
  <c r="D5" s="1"/>
  <c r="F4"/>
  <c r="E4"/>
  <c r="C4"/>
  <c r="D4" s="1"/>
  <c r="D12" l="1"/>
  <c r="G15" i="25"/>
  <c r="G4"/>
  <c r="G6"/>
  <c r="G8"/>
  <c r="G10"/>
  <c r="G12"/>
  <c r="G14"/>
  <c r="G16"/>
  <c r="G18" l="1"/>
  <c r="G15" i="24"/>
  <c r="F15"/>
  <c r="G14"/>
  <c r="F14"/>
  <c r="G13"/>
  <c r="F13"/>
  <c r="I13" s="1"/>
  <c r="G12"/>
  <c r="F12"/>
  <c r="G11"/>
  <c r="F11"/>
  <c r="G10"/>
  <c r="F10"/>
  <c r="I10" l="1"/>
  <c r="N10" s="1"/>
  <c r="I11"/>
  <c r="N13"/>
  <c r="I14"/>
  <c r="N11"/>
  <c r="I12"/>
  <c r="N12" s="1"/>
  <c r="N14"/>
  <c r="G9"/>
  <c r="F9"/>
  <c r="I9" l="1"/>
  <c r="N9" l="1"/>
  <c r="G18" i="2"/>
  <c r="G17"/>
  <c r="G16"/>
  <c r="G15"/>
  <c r="G14"/>
  <c r="G13"/>
  <c r="G12"/>
  <c r="G11"/>
  <c r="G10"/>
  <c r="G9"/>
  <c r="G8"/>
  <c r="G7"/>
  <c r="G6"/>
  <c r="G5"/>
  <c r="G4"/>
  <c r="I15" i="24" l="1"/>
  <c r="I16"/>
  <c r="N16" s="1"/>
  <c r="C7" s="1"/>
  <c r="N15"/>
</calcChain>
</file>

<file path=xl/sharedStrings.xml><?xml version="1.0" encoding="utf-8"?>
<sst xmlns="http://schemas.openxmlformats.org/spreadsheetml/2006/main" count="246" uniqueCount="171">
  <si>
    <t>㈜소프트웨어팩토리</t>
  </si>
  <si>
    <t>견적가 :</t>
  </si>
  <si>
    <t>제품명</t>
  </si>
  <si>
    <t>단가</t>
  </si>
  <si>
    <t>Office 2007 Std</t>
  </si>
  <si>
    <t>Office 2007 Std(up)</t>
  </si>
  <si>
    <t>Office 2007 Pro</t>
  </si>
  <si>
    <t>Office 2007 Pro(up)</t>
  </si>
  <si>
    <t>Excel 2007</t>
  </si>
  <si>
    <t>Word 2007</t>
  </si>
  <si>
    <t>Powerpoint 2007</t>
  </si>
  <si>
    <t>견    적    서</t>
    <phoneticPr fontId="7" type="noConversion"/>
  </si>
  <si>
    <t>성안당</t>
    <phoneticPr fontId="7" type="noConversion"/>
  </si>
  <si>
    <t>귀하</t>
    <phoneticPr fontId="7" type="noConversion"/>
  </si>
  <si>
    <t>공급자</t>
    <phoneticPr fontId="4" type="noConversion"/>
  </si>
  <si>
    <t>등록번호</t>
    <phoneticPr fontId="7" type="noConversion"/>
  </si>
  <si>
    <t>-</t>
    <phoneticPr fontId="4" type="noConversion"/>
  </si>
  <si>
    <t>공급률</t>
    <phoneticPr fontId="7" type="noConversion"/>
  </si>
  <si>
    <t>상    호</t>
    <phoneticPr fontId="7" type="noConversion"/>
  </si>
  <si>
    <t>성명</t>
    <phoneticPr fontId="7" type="noConversion"/>
  </si>
  <si>
    <t>김 경 자</t>
    <phoneticPr fontId="7" type="noConversion"/>
  </si>
  <si>
    <t>견적일 :</t>
    <phoneticPr fontId="7" type="noConversion"/>
  </si>
  <si>
    <t>주    소</t>
    <phoneticPr fontId="7" type="noConversion"/>
  </si>
  <si>
    <t>서울시 강남구 신사동 000-00</t>
    <phoneticPr fontId="7" type="noConversion"/>
  </si>
  <si>
    <t>담당자 :</t>
    <phoneticPr fontId="7" type="noConversion"/>
  </si>
  <si>
    <t>박현수</t>
    <phoneticPr fontId="7" type="noConversion"/>
  </si>
  <si>
    <t>전    화</t>
    <phoneticPr fontId="7" type="noConversion"/>
  </si>
  <si>
    <t>02-123-4567</t>
    <phoneticPr fontId="7" type="noConversion"/>
  </si>
  <si>
    <t>팩  스</t>
    <phoneticPr fontId="7" type="noConversion"/>
  </si>
  <si>
    <t>02-123-4568</t>
    <phoneticPr fontId="7" type="noConversion"/>
  </si>
  <si>
    <t>담 당 자</t>
    <phoneticPr fontId="7" type="noConversion"/>
  </si>
  <si>
    <t>남화성</t>
    <phoneticPr fontId="7" type="noConversion"/>
  </si>
  <si>
    <t>연락처</t>
    <phoneticPr fontId="7" type="noConversion"/>
  </si>
  <si>
    <t>012-345-6789</t>
    <phoneticPr fontId="7" type="noConversion"/>
  </si>
  <si>
    <t>구분</t>
    <phoneticPr fontId="7" type="noConversion"/>
  </si>
  <si>
    <t>품명</t>
    <phoneticPr fontId="7" type="noConversion"/>
  </si>
  <si>
    <t>수량</t>
    <phoneticPr fontId="7" type="noConversion"/>
  </si>
  <si>
    <t>공급률</t>
    <phoneticPr fontId="7" type="noConversion"/>
  </si>
  <si>
    <t>단가</t>
    <phoneticPr fontId="7" type="noConversion"/>
  </si>
  <si>
    <t>공급가액</t>
    <phoneticPr fontId="7" type="noConversion"/>
  </si>
  <si>
    <t>VAT</t>
    <phoneticPr fontId="7" type="noConversion"/>
  </si>
  <si>
    <t>비고</t>
    <phoneticPr fontId="7" type="noConversion"/>
  </si>
  <si>
    <t>OA</t>
    <phoneticPr fontId="7" type="noConversion"/>
  </si>
  <si>
    <t>합 계</t>
    <phoneticPr fontId="7" type="noConversion"/>
  </si>
  <si>
    <t>구입 수량별 공급률</t>
    <phoneticPr fontId="7" type="noConversion"/>
  </si>
  <si>
    <t>출장비 지급 기준</t>
    <phoneticPr fontId="7" type="noConversion"/>
  </si>
  <si>
    <t>출장비 지급 경비</t>
    <phoneticPr fontId="7" type="noConversion"/>
  </si>
  <si>
    <t>인도</t>
    <phoneticPr fontId="7" type="noConversion"/>
  </si>
  <si>
    <t>싱가폴</t>
    <phoneticPr fontId="7" type="noConversion"/>
  </si>
  <si>
    <t>중국</t>
    <phoneticPr fontId="7" type="noConversion"/>
  </si>
  <si>
    <t>기타</t>
    <phoneticPr fontId="7" type="noConversion"/>
  </si>
  <si>
    <t>이름</t>
    <phoneticPr fontId="7" type="noConversion"/>
  </si>
  <si>
    <t>출장지</t>
    <phoneticPr fontId="7" type="noConversion"/>
  </si>
  <si>
    <t>출장지
(열 번호)</t>
    <phoneticPr fontId="7" type="noConversion"/>
  </si>
  <si>
    <t>출장 경비</t>
    <phoneticPr fontId="7" type="noConversion"/>
  </si>
  <si>
    <t>사장</t>
    <phoneticPr fontId="7" type="noConversion"/>
  </si>
  <si>
    <t>전무</t>
    <phoneticPr fontId="7" type="noConversion"/>
  </si>
  <si>
    <t>대리</t>
    <phoneticPr fontId="7" type="noConversion"/>
  </si>
  <si>
    <t>부장</t>
    <phoneticPr fontId="7" type="noConversion"/>
  </si>
  <si>
    <t>차장</t>
    <phoneticPr fontId="7" type="noConversion"/>
  </si>
  <si>
    <t>과장</t>
    <phoneticPr fontId="7" type="noConversion"/>
  </si>
  <si>
    <t>사원</t>
    <phoneticPr fontId="7" type="noConversion"/>
  </si>
  <si>
    <t>양만금</t>
    <phoneticPr fontId="7" type="noConversion"/>
  </si>
  <si>
    <t>이준원</t>
    <phoneticPr fontId="7" type="noConversion"/>
  </si>
  <si>
    <t>이민진</t>
    <phoneticPr fontId="7" type="noConversion"/>
  </si>
  <si>
    <t>이승진</t>
    <phoneticPr fontId="7" type="noConversion"/>
  </si>
  <si>
    <t>이신영</t>
    <phoneticPr fontId="7" type="noConversion"/>
  </si>
  <si>
    <t>주지영</t>
    <phoneticPr fontId="7" type="noConversion"/>
  </si>
  <si>
    <t>최현정</t>
    <phoneticPr fontId="7" type="noConversion"/>
  </si>
  <si>
    <t>아르바이트 급여 계산</t>
    <phoneticPr fontId="7" type="noConversion"/>
  </si>
  <si>
    <t>시급 :</t>
    <phoneticPr fontId="7" type="noConversion"/>
  </si>
  <si>
    <t>출근 일자</t>
    <phoneticPr fontId="7" type="noConversion"/>
  </si>
  <si>
    <t>시간 기록</t>
    <phoneticPr fontId="7" type="noConversion"/>
  </si>
  <si>
    <t>출근 시간</t>
    <phoneticPr fontId="7" type="noConversion"/>
  </si>
  <si>
    <t>퇴근 시간</t>
    <phoneticPr fontId="7" type="noConversion"/>
  </si>
  <si>
    <t>근무 시간</t>
    <phoneticPr fontId="7" type="noConversion"/>
  </si>
  <si>
    <t>일일 급여</t>
    <phoneticPr fontId="7" type="noConversion"/>
  </si>
  <si>
    <t>합계</t>
    <phoneticPr fontId="7" type="noConversion"/>
  </si>
  <si>
    <t>8008202240417정성진</t>
  </si>
  <si>
    <t>7906291070911고호장</t>
  </si>
  <si>
    <t>오늘의 근무자 현황</t>
    <phoneticPr fontId="7" type="noConversion"/>
  </si>
  <si>
    <t>since : 20050403</t>
    <phoneticPr fontId="7" type="noConversion"/>
  </si>
  <si>
    <t>근무자 정보</t>
    <phoneticPr fontId="7" type="noConversion"/>
  </si>
  <si>
    <t>주민등록번호</t>
    <phoneticPr fontId="7" type="noConversion"/>
  </si>
  <si>
    <t>이름</t>
    <phoneticPr fontId="7" type="noConversion"/>
  </si>
  <si>
    <t>성별</t>
    <phoneticPr fontId="7" type="noConversion"/>
  </si>
  <si>
    <t>오늘의 날짜</t>
    <phoneticPr fontId="7" type="noConversion"/>
  </si>
  <si>
    <t>6512151715526신용천</t>
    <phoneticPr fontId="7" type="noConversion"/>
  </si>
  <si>
    <t>작업 시작일</t>
    <phoneticPr fontId="7" type="noConversion"/>
  </si>
  <si>
    <t>6812261190622황인석</t>
    <phoneticPr fontId="7" type="noConversion"/>
  </si>
  <si>
    <t>예상 소요일</t>
    <phoneticPr fontId="7" type="noConversion"/>
  </si>
  <si>
    <t>종료 예상일</t>
    <phoneticPr fontId="7" type="noConversion"/>
  </si>
  <si>
    <t>실제 작업일</t>
    <phoneticPr fontId="7" type="noConversion"/>
  </si>
  <si>
    <t>7701292155019조연곤</t>
    <phoneticPr fontId="7" type="noConversion"/>
  </si>
  <si>
    <t>무사고 기간</t>
    <phoneticPr fontId="7" type="noConversion"/>
  </si>
  <si>
    <t>7104091110913홍종훈</t>
    <phoneticPr fontId="7" type="noConversion"/>
  </si>
  <si>
    <t>6911211146018이원일</t>
    <phoneticPr fontId="7" type="noConversion"/>
  </si>
  <si>
    <t>7012131829119박종훈</t>
    <phoneticPr fontId="7" type="noConversion"/>
  </si>
  <si>
    <t>7311102172211최미나</t>
    <phoneticPr fontId="7" type="noConversion"/>
  </si>
  <si>
    <t xml:space="preserve">         출장지
직급</t>
    <phoneticPr fontId="7" type="noConversion"/>
  </si>
  <si>
    <t>직급</t>
    <phoneticPr fontId="7" type="noConversion"/>
  </si>
  <si>
    <t>직급
(행 번호)</t>
    <phoneticPr fontId="7" type="noConversion"/>
  </si>
  <si>
    <t>진행 상황</t>
    <phoneticPr fontId="7" type="noConversion"/>
  </si>
  <si>
    <t>주민등록번호(보호)</t>
    <phoneticPr fontId="3" type="noConversion"/>
  </si>
  <si>
    <t>08501845</t>
    <phoneticPr fontId="7" type="noConversion"/>
  </si>
  <si>
    <t>16552245</t>
    <phoneticPr fontId="7" type="noConversion"/>
  </si>
  <si>
    <t>12002034</t>
    <phoneticPr fontId="3" type="noConversion"/>
  </si>
  <si>
    <t>17002345</t>
    <phoneticPr fontId="3" type="noConversion"/>
  </si>
  <si>
    <t>08471855</t>
    <phoneticPr fontId="7" type="noConversion"/>
  </si>
  <si>
    <t>08551906</t>
    <phoneticPr fontId="3" type="noConversion"/>
  </si>
  <si>
    <t>08591859</t>
    <phoneticPr fontId="3" type="noConversion"/>
  </si>
  <si>
    <t>08451800</t>
    <phoneticPr fontId="3" type="noConversion"/>
  </si>
  <si>
    <t>08521759</t>
    <phoneticPr fontId="7" type="noConversion"/>
  </si>
  <si>
    <t>08591855</t>
    <phoneticPr fontId="3" type="noConversion"/>
  </si>
  <si>
    <t>08551848</t>
    <phoneticPr fontId="3" type="noConversion"/>
  </si>
  <si>
    <t>08471857</t>
    <phoneticPr fontId="7" type="noConversion"/>
  </si>
  <si>
    <t>08491853</t>
    <phoneticPr fontId="7" type="noConversion"/>
  </si>
  <si>
    <t>11522000</t>
    <phoneticPr fontId="3" type="noConversion"/>
  </si>
  <si>
    <t>일일 매출 관리 통계표</t>
    <phoneticPr fontId="3" type="noConversion"/>
  </si>
  <si>
    <t>주문번호</t>
    <phoneticPr fontId="3" type="noConversion"/>
  </si>
  <si>
    <t>분류</t>
    <phoneticPr fontId="3" type="noConversion"/>
  </si>
  <si>
    <t>품목</t>
    <phoneticPr fontId="3" type="noConversion"/>
  </si>
  <si>
    <t>단가</t>
    <phoneticPr fontId="3" type="noConversion"/>
  </si>
  <si>
    <t>수량</t>
    <phoneticPr fontId="3" type="noConversion"/>
  </si>
  <si>
    <t>매출액</t>
    <phoneticPr fontId="3" type="noConversion"/>
  </si>
  <si>
    <t>녹차</t>
    <phoneticPr fontId="3" type="noConversion"/>
  </si>
  <si>
    <t>엽차</t>
    <phoneticPr fontId="3" type="noConversion"/>
  </si>
  <si>
    <t>허브차 매출 합계</t>
    <phoneticPr fontId="3" type="noConversion"/>
  </si>
  <si>
    <t>중작</t>
    <phoneticPr fontId="3" type="noConversion"/>
  </si>
  <si>
    <t>녹차 매출 합계</t>
    <phoneticPr fontId="3" type="noConversion"/>
  </si>
  <si>
    <t>허브차</t>
    <phoneticPr fontId="3" type="noConversion"/>
  </si>
  <si>
    <t>로즈마리</t>
    <phoneticPr fontId="3" type="noConversion"/>
  </si>
  <si>
    <t>대작</t>
    <phoneticPr fontId="3" type="noConversion"/>
  </si>
  <si>
    <t>평균 주문 수량</t>
    <phoneticPr fontId="3" type="noConversion"/>
  </si>
  <si>
    <t>선물세트</t>
    <phoneticPr fontId="3" type="noConversion"/>
  </si>
  <si>
    <t>허브차 평균 주문 수량</t>
    <phoneticPr fontId="3" type="noConversion"/>
  </si>
  <si>
    <t>녹차 평균 주문 수량</t>
    <phoneticPr fontId="3" type="noConversion"/>
  </si>
  <si>
    <t>페퍼민트</t>
    <phoneticPr fontId="3" type="noConversion"/>
  </si>
  <si>
    <t>세작</t>
    <phoneticPr fontId="3" type="noConversion"/>
  </si>
  <si>
    <t>합계</t>
    <phoneticPr fontId="3" type="noConversion"/>
  </si>
  <si>
    <t>매출액의 합계</t>
    <phoneticPr fontId="3" type="noConversion"/>
  </si>
  <si>
    <t>문제&gt;</t>
    <phoneticPr fontId="3" type="noConversion"/>
  </si>
  <si>
    <t>박철수</t>
    <phoneticPr fontId="3" type="noConversion"/>
  </si>
  <si>
    <t>컴퓨터</t>
    <phoneticPr fontId="4" type="noConversion"/>
  </si>
  <si>
    <r>
      <t xml:space="preserve">1. </t>
    </r>
    <r>
      <rPr>
        <sz val="11"/>
        <color rgb="FF0070C0"/>
        <rFont val="돋움"/>
        <family val="3"/>
        <charset val="129"/>
      </rPr>
      <t>실적</t>
    </r>
    <r>
      <rPr>
        <sz val="11"/>
        <color theme="1"/>
        <rFont val="맑은 고딕"/>
        <family val="2"/>
        <charset val="129"/>
        <scheme val="minor"/>
      </rPr>
      <t>-실적을 구하여라 (</t>
    </r>
    <r>
      <rPr>
        <sz val="11"/>
        <color rgb="FF0070C0"/>
        <rFont val="돋움"/>
        <family val="3"/>
        <charset val="129"/>
      </rPr>
      <t>실적=단가*수량</t>
    </r>
    <r>
      <rPr>
        <sz val="11"/>
        <color theme="1"/>
        <rFont val="맑은 고딕"/>
        <family val="2"/>
        <charset val="129"/>
        <scheme val="minor"/>
      </rPr>
      <t>) (E3셀)</t>
    </r>
    <phoneticPr fontId="4" type="noConversion"/>
  </si>
  <si>
    <t>고아라</t>
    <phoneticPr fontId="3" type="noConversion"/>
  </si>
  <si>
    <t>TV</t>
    <phoneticPr fontId="4" type="noConversion"/>
  </si>
  <si>
    <r>
      <t xml:space="preserve">2. </t>
    </r>
    <r>
      <rPr>
        <sz val="11"/>
        <color rgb="FF0070C0"/>
        <rFont val="돋움"/>
        <family val="3"/>
        <charset val="129"/>
      </rPr>
      <t>평균</t>
    </r>
    <r>
      <rPr>
        <sz val="11"/>
        <color theme="1"/>
        <rFont val="맑은 고딕"/>
        <family val="2"/>
        <charset val="129"/>
        <scheme val="minor"/>
      </rPr>
      <t>-수량, 단가, 실적의 평균을 구하여라.(셀서식-숫자, 소수점 셋째자리까지) (C10셀)</t>
    </r>
    <phoneticPr fontId="4" type="noConversion"/>
  </si>
  <si>
    <t>나영희</t>
    <phoneticPr fontId="3" type="noConversion"/>
  </si>
  <si>
    <t>세탁기</t>
    <phoneticPr fontId="4" type="noConversion"/>
  </si>
  <si>
    <t>냉장고</t>
    <phoneticPr fontId="4" type="noConversion"/>
  </si>
  <si>
    <t>안도해</t>
    <phoneticPr fontId="3" type="noConversion"/>
  </si>
  <si>
    <r>
      <t xml:space="preserve">5. </t>
    </r>
    <r>
      <rPr>
        <sz val="11"/>
        <color rgb="FF0070C0"/>
        <rFont val="돋움"/>
        <family val="3"/>
        <charset val="129"/>
      </rPr>
      <t>세탁기 수량의 합계</t>
    </r>
    <r>
      <rPr>
        <sz val="11"/>
        <color theme="1"/>
        <rFont val="맑은 고딕"/>
        <family val="2"/>
        <charset val="129"/>
        <scheme val="minor"/>
      </rPr>
      <t>를 구하여라. (E13셀)</t>
    </r>
    <phoneticPr fontId="3" type="noConversion"/>
  </si>
  <si>
    <r>
      <t xml:space="preserve">6. </t>
    </r>
    <r>
      <rPr>
        <sz val="11"/>
        <color rgb="FF0070C0"/>
        <rFont val="돋움"/>
        <family val="3"/>
        <charset val="129"/>
      </rPr>
      <t>수량이 20이상인 사원의 실적 합계</t>
    </r>
    <r>
      <rPr>
        <sz val="11"/>
        <color theme="1"/>
        <rFont val="맑은 고딕"/>
        <family val="2"/>
        <charset val="129"/>
        <scheme val="minor"/>
      </rPr>
      <t>를 구하여라. (E14셀)</t>
    </r>
    <phoneticPr fontId="4" type="noConversion"/>
  </si>
  <si>
    <t>사원별 제품 판매 현황</t>
    <phoneticPr fontId="3" type="noConversion"/>
  </si>
  <si>
    <t>* SUM, SUMIF, AVERAGE, AVERAGEIF</t>
    <phoneticPr fontId="3" type="noConversion"/>
  </si>
  <si>
    <r>
      <t xml:space="preserve">3. </t>
    </r>
    <r>
      <rPr>
        <sz val="11"/>
        <color rgb="FF0070C0"/>
        <rFont val="돋움"/>
        <family val="3"/>
        <charset val="129"/>
      </rPr>
      <t>평균1</t>
    </r>
    <r>
      <rPr>
        <sz val="11"/>
        <color theme="1"/>
        <rFont val="맑은 고딕"/>
        <family val="2"/>
        <charset val="129"/>
        <scheme val="minor"/>
      </rPr>
      <t>-평균을 소숫점 첫째자리에서 반올림하여라.(예: 16.714</t>
    </r>
    <r>
      <rPr>
        <sz val="11"/>
        <rFont val="맑은 고딕"/>
        <family val="3"/>
        <charset val="129"/>
      </rPr>
      <t>→</t>
    </r>
    <r>
      <rPr>
        <sz val="11"/>
        <color theme="1"/>
        <rFont val="맑은 고딕"/>
        <family val="2"/>
        <charset val="129"/>
        <scheme val="minor"/>
      </rPr>
      <t>17.000)(C11셀)</t>
    </r>
    <phoneticPr fontId="4" type="noConversion"/>
  </si>
  <si>
    <r>
      <t xml:space="preserve">4. </t>
    </r>
    <r>
      <rPr>
        <sz val="11"/>
        <color rgb="FF0070C0"/>
        <rFont val="돋움"/>
        <family val="3"/>
        <charset val="129"/>
      </rPr>
      <t>평균2</t>
    </r>
    <r>
      <rPr>
        <sz val="11"/>
        <color theme="1"/>
        <rFont val="맑은 고딕"/>
        <family val="2"/>
        <charset val="129"/>
        <scheme val="minor"/>
      </rPr>
      <t>-평균을 일의자리에서 올림하여라..(예: 16.714→20.000)(C12셀)</t>
    </r>
    <phoneticPr fontId="4" type="noConversion"/>
  </si>
  <si>
    <t>사원</t>
    <phoneticPr fontId="3" type="noConversion"/>
  </si>
  <si>
    <t>제품</t>
    <phoneticPr fontId="3" type="noConversion"/>
  </si>
  <si>
    <t>수량</t>
    <phoneticPr fontId="3" type="noConversion"/>
  </si>
  <si>
    <t>단가</t>
    <phoneticPr fontId="3" type="noConversion"/>
  </si>
  <si>
    <t>실적</t>
    <phoneticPr fontId="3" type="noConversion"/>
  </si>
  <si>
    <t>평균</t>
    <phoneticPr fontId="3" type="noConversion"/>
  </si>
  <si>
    <t>평균1</t>
    <phoneticPr fontId="3" type="noConversion"/>
  </si>
  <si>
    <t>평균2</t>
    <phoneticPr fontId="3" type="noConversion"/>
  </si>
  <si>
    <t xml:space="preserve"> 세탁기 수량의 합계</t>
    <phoneticPr fontId="3" type="noConversion"/>
  </si>
  <si>
    <t>수량이 20이상인 사원의 실적 합계</t>
    <phoneticPr fontId="3" type="noConversion"/>
  </si>
  <si>
    <t>냉장고 단가의 평균</t>
    <phoneticPr fontId="3" type="noConversion"/>
  </si>
  <si>
    <r>
      <t xml:space="preserve">7. </t>
    </r>
    <r>
      <rPr>
        <sz val="11"/>
        <color rgb="FF0070C0"/>
        <rFont val="돋움"/>
        <family val="3"/>
        <charset val="129"/>
      </rPr>
      <t>냉장고 단가의 평균</t>
    </r>
    <r>
      <rPr>
        <sz val="11"/>
        <rFont val="돋움"/>
        <family val="3"/>
        <charset val="129"/>
      </rPr>
      <t>을 구하여라. (E15셀)</t>
    </r>
    <phoneticPr fontId="3" type="noConversion"/>
  </si>
  <si>
    <t>녹차 / 단가 10000원 이상 / 수량 50 이상 / 매출액 합계</t>
    <phoneticPr fontId="3" type="noConversion"/>
  </si>
</sst>
</file>

<file path=xl/styles.xml><?xml version="1.0" encoding="utf-8"?>
<styleSheet xmlns="http://schemas.openxmlformats.org/spreadsheetml/2006/main">
  <numFmts count="13">
    <numFmt numFmtId="42" formatCode="_-&quot;₩&quot;* #,##0_-;\-&quot;₩&quot;* #,##0_-;_-&quot;₩&quot;* &quot;-&quot;_-;_-@_-"/>
    <numFmt numFmtId="41" formatCode="_-* #,##0_-;\-* #,##0_-;_-* &quot;-&quot;_-;_-@_-"/>
    <numFmt numFmtId="176" formatCode="0_);[Red]\(0\)"/>
    <numFmt numFmtId="177" formatCode="00"/>
    <numFmt numFmtId="178" formatCode="[$-409]h:mm\ AM/PM;@"/>
    <numFmt numFmtId="179" formatCode="[h]&quot;시간 &quot;mm&quot;분&quot;"/>
    <numFmt numFmtId="180" formatCode="mm&quot;월&quot;\ dd&quot;일 (&quot;aaa&quot;)&quot;"/>
    <numFmt numFmtId="181" formatCode="#,##0&quot;일&quot;"/>
    <numFmt numFmtId="182" formatCode="#,##0;&quot;-&quot;#,##0"/>
    <numFmt numFmtId="183" formatCode="0.00000&quot;  &quot;"/>
    <numFmt numFmtId="184" formatCode="[Blue]#,##0;[Red]\-#,##0;[Green]0"/>
    <numFmt numFmtId="185" formatCode="0.000_ "/>
    <numFmt numFmtId="186" formatCode="0_ "/>
  </numFmts>
  <fonts count="5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</font>
    <font>
      <sz val="20"/>
      <color rgb="FF772755"/>
      <name val="맑은 고딕"/>
      <family val="3"/>
      <charset val="129"/>
    </font>
    <font>
      <sz val="8"/>
      <name val="맑은 고딕"/>
      <family val="2"/>
      <charset val="129"/>
    </font>
    <font>
      <sz val="11"/>
      <color rgb="FF000000"/>
      <name val="맑은 고딕"/>
      <family val="3"/>
      <charset val="129"/>
    </font>
    <font>
      <sz val="11"/>
      <color rgb="FF772755"/>
      <name val="맑은 고딕"/>
      <family val="3"/>
      <charset val="129"/>
    </font>
    <font>
      <b/>
      <sz val="14"/>
      <name val="맑은 고딕"/>
      <family val="3"/>
      <charset val="129"/>
    </font>
    <font>
      <sz val="12"/>
      <color rgb="FF772755"/>
      <name val="맑은 고딕"/>
      <family val="3"/>
      <charset val="129"/>
    </font>
    <font>
      <sz val="10"/>
      <color rgb="FF772755"/>
      <name val="맑은 고딕"/>
      <family val="3"/>
      <charset val="129"/>
    </font>
    <font>
      <b/>
      <sz val="10"/>
      <name val="맑은 고딕"/>
      <family val="3"/>
      <charset val="129"/>
    </font>
    <font>
      <b/>
      <sz val="10"/>
      <color rgb="FF008000"/>
      <name val="맑은 고딕"/>
      <family val="3"/>
      <charset val="129"/>
    </font>
    <font>
      <b/>
      <sz val="11"/>
      <color rgb="FF772755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u val="singleAccounting"/>
      <sz val="11"/>
      <name val="맑은 고딕"/>
      <family val="3"/>
      <charset val="129"/>
    </font>
    <font>
      <sz val="11"/>
      <name val="맑은 고딕"/>
      <family val="3"/>
      <charset val="129"/>
    </font>
    <font>
      <b/>
      <sz val="15"/>
      <color theme="3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theme="1"/>
      <name val="맑은 고딕"/>
      <family val="2"/>
      <charset val="129"/>
    </font>
    <font>
      <b/>
      <sz val="11"/>
      <color rgb="FFFFFFFF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b/>
      <sz val="11"/>
      <color rgb="FFFFFFFF"/>
      <name val="맑은 고딕"/>
      <family val="2"/>
      <charset val="129"/>
    </font>
    <font>
      <sz val="11"/>
      <color theme="1"/>
      <name val="맑은 고딕"/>
      <family val="3"/>
      <charset val="129"/>
    </font>
    <font>
      <sz val="13"/>
      <color theme="1"/>
      <name val="맑은 고딕"/>
      <family val="3"/>
      <charset val="129"/>
    </font>
    <font>
      <b/>
      <sz val="13"/>
      <color theme="3" tint="-0.24994659260841701"/>
      <name val="맑은 고딕"/>
      <family val="2"/>
      <charset val="129"/>
    </font>
    <font>
      <b/>
      <sz val="13"/>
      <color theme="3" tint="-0.24994659260841701"/>
      <name val="맑은 고딕"/>
      <family val="3"/>
      <charset val="129"/>
    </font>
    <font>
      <b/>
      <sz val="13"/>
      <color theme="7" tint="-0.499984740745262"/>
      <name val="맑은 고딕"/>
      <family val="3"/>
      <charset val="129"/>
    </font>
    <font>
      <b/>
      <sz val="10"/>
      <color rgb="FFDC7F0E"/>
      <name val="맑은 고딕"/>
      <family val="3"/>
      <charset val="129"/>
    </font>
    <font>
      <b/>
      <sz val="13"/>
      <color rgb="FFDC7F0E"/>
      <name val="맑은 고딕"/>
      <family val="2"/>
      <charset val="129"/>
    </font>
    <font>
      <b/>
      <sz val="13"/>
      <color rgb="FFDC7F0E"/>
      <name val="맑은 고딕"/>
      <family val="3"/>
      <charset val="129"/>
    </font>
    <font>
      <b/>
      <sz val="11"/>
      <color rgb="FFDC7F0E"/>
      <name val="맑은 고딕"/>
      <family val="3"/>
      <charset val="129"/>
    </font>
    <font>
      <b/>
      <sz val="13"/>
      <color rgb="FF073763"/>
      <name val="맑은 고딕"/>
      <family val="2"/>
      <charset val="129"/>
    </font>
    <font>
      <b/>
      <sz val="10"/>
      <color rgb="FF073763"/>
      <name val="맑은 고딕"/>
      <family val="3"/>
      <charset val="129"/>
    </font>
    <font>
      <b/>
      <sz val="13"/>
      <color rgb="FF387026"/>
      <name val="맑은 고딕"/>
      <family val="2"/>
      <charset val="129"/>
    </font>
    <font>
      <b/>
      <sz val="10"/>
      <color rgb="FF387026"/>
      <name val="맑은 고딕"/>
      <family val="3"/>
      <charset val="129"/>
    </font>
    <font>
      <sz val="11"/>
      <color rgb="FF08684F"/>
      <name val="맑은 고딕"/>
      <family val="3"/>
      <charset val="129"/>
    </font>
    <font>
      <sz val="11"/>
      <color rgb="FF387026"/>
      <name val="맑은 고딕"/>
      <family val="3"/>
      <charset val="129"/>
    </font>
    <font>
      <sz val="11"/>
      <color rgb="FF073763"/>
      <name val="맑은 고딕"/>
      <family val="3"/>
      <charset val="129"/>
    </font>
    <font>
      <sz val="11"/>
      <color rgb="FF0B5395"/>
      <name val="맑은 고딕"/>
      <family val="3"/>
      <charset val="129"/>
    </font>
    <font>
      <b/>
      <sz val="13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rgb="FF0070C0"/>
      <name val="돋움"/>
      <family val="3"/>
      <charset val="129"/>
    </font>
    <font>
      <sz val="12"/>
      <name val="바탕체"/>
      <family val="1"/>
      <charset val="129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Arial"/>
      <family val="2"/>
    </font>
    <font>
      <sz val="11"/>
      <name val="맑은 고딕"/>
      <family val="3"/>
      <charset val="129"/>
      <scheme val="major"/>
    </font>
  </fonts>
  <fills count="17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CC4DB"/>
        <bgColor rgb="FF000000"/>
      </patternFill>
    </fill>
    <fill>
      <patternFill patternType="solid">
        <fgColor theme="8"/>
      </patternFill>
    </fill>
    <fill>
      <patternFill patternType="solid">
        <fgColor rgb="FF3C4F5A"/>
        <bgColor rgb="FF000000"/>
      </patternFill>
    </fill>
    <fill>
      <patternFill patternType="solid">
        <fgColor rgb="FF5A7586"/>
        <bgColor rgb="FF000000"/>
      </patternFill>
    </fill>
    <fill>
      <patternFill patternType="solid">
        <fgColor theme="7" tint="0.39994506668294322"/>
        <bgColor rgb="FF000000"/>
      </patternFill>
    </fill>
    <fill>
      <patternFill patternType="solid">
        <fgColor rgb="FFDC7F0E"/>
        <bgColor rgb="FF809EC2"/>
      </patternFill>
    </fill>
    <fill>
      <patternFill patternType="solid">
        <fgColor rgb="FFFDEDD9"/>
        <bgColor rgb="FF000000"/>
      </patternFill>
    </fill>
    <fill>
      <patternFill patternType="solid">
        <fgColor rgb="FF0B5395"/>
        <bgColor rgb="FF000000"/>
      </patternFill>
    </fill>
    <fill>
      <patternFill patternType="solid">
        <fgColor rgb="FF0B5395"/>
        <bgColor rgb="FFE5F4E0"/>
      </patternFill>
    </fill>
    <fill>
      <patternFill patternType="solid">
        <fgColor rgb="FFE5F4E0"/>
        <bgColor rgb="FF000000"/>
      </patternFill>
    </fill>
    <fill>
      <patternFill patternType="solid">
        <fgColor rgb="FFE5F4E0"/>
        <bgColor rgb="FFE5F4E0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/>
      <bottom style="thick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rgb="FF772755"/>
      </left>
      <right/>
      <top style="medium">
        <color rgb="FF772755"/>
      </top>
      <bottom/>
      <diagonal/>
    </border>
    <border>
      <left/>
      <right/>
      <top style="medium">
        <color rgb="FF772755"/>
      </top>
      <bottom/>
      <diagonal/>
    </border>
    <border>
      <left/>
      <right style="medium">
        <color rgb="FF772755"/>
      </right>
      <top style="medium">
        <color rgb="FF772755"/>
      </top>
      <bottom/>
      <diagonal/>
    </border>
    <border>
      <left style="medium">
        <color rgb="FF772755"/>
      </left>
      <right/>
      <top/>
      <bottom/>
      <diagonal/>
    </border>
    <border>
      <left style="thin">
        <color rgb="FF772755"/>
      </left>
      <right style="thin">
        <color rgb="FF772755"/>
      </right>
      <top style="thin">
        <color rgb="FF772755"/>
      </top>
      <bottom/>
      <diagonal/>
    </border>
    <border>
      <left/>
      <right style="hair">
        <color rgb="FF772755"/>
      </right>
      <top style="thin">
        <color rgb="FF772755"/>
      </top>
      <bottom style="hair">
        <color rgb="FF772755"/>
      </bottom>
      <diagonal/>
    </border>
    <border>
      <left style="hair">
        <color rgb="FF772755"/>
      </left>
      <right style="hair">
        <color rgb="FF772755"/>
      </right>
      <top style="thin">
        <color rgb="FF772755"/>
      </top>
      <bottom style="hair">
        <color rgb="FF772755"/>
      </bottom>
      <diagonal/>
    </border>
    <border>
      <left style="hair">
        <color rgb="FF772755"/>
      </left>
      <right style="medium">
        <color rgb="FF772755"/>
      </right>
      <top style="thin">
        <color rgb="FF772755"/>
      </top>
      <bottom style="hair">
        <color rgb="FF772755"/>
      </bottom>
      <diagonal/>
    </border>
    <border>
      <left style="medium">
        <color rgb="FF852F75"/>
      </left>
      <right style="thin">
        <color rgb="FF852F75"/>
      </right>
      <top style="medium">
        <color rgb="FF852F75"/>
      </top>
      <bottom style="thin">
        <color rgb="FF852F75"/>
      </bottom>
      <diagonal/>
    </border>
    <border>
      <left style="thin">
        <color rgb="FF852F75"/>
      </left>
      <right style="medium">
        <color rgb="FF852F75"/>
      </right>
      <top style="medium">
        <color rgb="FF852F75"/>
      </top>
      <bottom style="thin">
        <color rgb="FF852F75"/>
      </bottom>
      <diagonal/>
    </border>
    <border>
      <left style="thin">
        <color rgb="FF772755"/>
      </left>
      <right style="thin">
        <color rgb="FF772755"/>
      </right>
      <top/>
      <bottom/>
      <diagonal/>
    </border>
    <border>
      <left/>
      <right style="hair">
        <color rgb="FF772755"/>
      </right>
      <top style="hair">
        <color rgb="FF772755"/>
      </top>
      <bottom style="hair">
        <color rgb="FF772755"/>
      </bottom>
      <diagonal/>
    </border>
    <border>
      <left style="hair">
        <color rgb="FF772755"/>
      </left>
      <right/>
      <top style="hair">
        <color rgb="FF772755"/>
      </top>
      <bottom style="hair">
        <color rgb="FF772755"/>
      </bottom>
      <diagonal/>
    </border>
    <border>
      <left/>
      <right/>
      <top style="hair">
        <color rgb="FF772755"/>
      </top>
      <bottom style="hair">
        <color rgb="FF772755"/>
      </bottom>
      <diagonal/>
    </border>
    <border>
      <left/>
      <right style="medium">
        <color rgb="FF772755"/>
      </right>
      <top style="hair">
        <color rgb="FF772755"/>
      </top>
      <bottom style="hair">
        <color rgb="FF772755"/>
      </bottom>
      <diagonal/>
    </border>
    <border>
      <left style="medium">
        <color rgb="FF852F75"/>
      </left>
      <right style="thin">
        <color rgb="FF852F75"/>
      </right>
      <top style="thin">
        <color rgb="FF852F75"/>
      </top>
      <bottom style="thin">
        <color rgb="FF852F75"/>
      </bottom>
      <diagonal/>
    </border>
    <border>
      <left style="thin">
        <color rgb="FF852F75"/>
      </left>
      <right style="medium">
        <color rgb="FF852F75"/>
      </right>
      <top style="thin">
        <color rgb="FF852F75"/>
      </top>
      <bottom style="thin">
        <color rgb="FF852F75"/>
      </bottom>
      <diagonal/>
    </border>
    <border>
      <left style="medium">
        <color rgb="FF772755"/>
      </left>
      <right/>
      <top/>
      <bottom style="hair">
        <color rgb="FF772755"/>
      </bottom>
      <diagonal/>
    </border>
    <border>
      <left style="medium">
        <color rgb="FF772755"/>
      </left>
      <right/>
      <top style="hair">
        <color rgb="FF772755"/>
      </top>
      <bottom style="hair">
        <color rgb="FF772755"/>
      </bottom>
      <diagonal/>
    </border>
    <border>
      <left/>
      <right style="hair">
        <color rgb="FF772755"/>
      </right>
      <top style="hair">
        <color rgb="FF772755"/>
      </top>
      <bottom/>
      <diagonal/>
    </border>
    <border>
      <left style="hair">
        <color rgb="FF772755"/>
      </left>
      <right style="hair">
        <color rgb="FF772755"/>
      </right>
      <top style="hair">
        <color rgb="FF772755"/>
      </top>
      <bottom/>
      <diagonal/>
    </border>
    <border>
      <left style="hair">
        <color rgb="FF772755"/>
      </left>
      <right/>
      <top style="hair">
        <color rgb="FF772755"/>
      </top>
      <bottom/>
      <diagonal/>
    </border>
    <border>
      <left/>
      <right/>
      <top style="hair">
        <color rgb="FF772755"/>
      </top>
      <bottom/>
      <diagonal/>
    </border>
    <border>
      <left/>
      <right style="medium">
        <color rgb="FF772755"/>
      </right>
      <top style="hair">
        <color rgb="FF772755"/>
      </top>
      <bottom/>
      <diagonal/>
    </border>
    <border>
      <left style="medium">
        <color rgb="FF852F75"/>
      </left>
      <right style="thin">
        <color rgb="FF852F75"/>
      </right>
      <top style="thin">
        <color rgb="FF852F75"/>
      </top>
      <bottom style="medium">
        <color rgb="FF852F75"/>
      </bottom>
      <diagonal/>
    </border>
    <border>
      <left style="thin">
        <color rgb="FF852F75"/>
      </left>
      <right style="medium">
        <color rgb="FF852F75"/>
      </right>
      <top style="thin">
        <color rgb="FF852F75"/>
      </top>
      <bottom style="medium">
        <color rgb="FF852F75"/>
      </bottom>
      <diagonal/>
    </border>
    <border>
      <left style="medium">
        <color rgb="FF772755"/>
      </left>
      <right/>
      <top style="hair">
        <color rgb="FF772755"/>
      </top>
      <bottom style="medium">
        <color rgb="FF772755"/>
      </bottom>
      <diagonal/>
    </border>
    <border>
      <left/>
      <right/>
      <top/>
      <bottom style="medium">
        <color rgb="FF772755"/>
      </bottom>
      <diagonal/>
    </border>
    <border>
      <left style="thin">
        <color rgb="FF772755"/>
      </left>
      <right style="thin">
        <color rgb="FF772755"/>
      </right>
      <top/>
      <bottom style="medium">
        <color rgb="FF772755"/>
      </bottom>
      <diagonal/>
    </border>
    <border>
      <left style="medium">
        <color rgb="FF772755"/>
      </left>
      <right style="hair">
        <color rgb="FF772755"/>
      </right>
      <top style="medium">
        <color rgb="FF772755"/>
      </top>
      <bottom style="medium">
        <color rgb="FF772755"/>
      </bottom>
      <diagonal/>
    </border>
    <border>
      <left style="hair">
        <color rgb="FF772755"/>
      </left>
      <right/>
      <top style="medium">
        <color rgb="FF772755"/>
      </top>
      <bottom style="medium">
        <color rgb="FF772755"/>
      </bottom>
      <diagonal/>
    </border>
    <border>
      <left/>
      <right style="hair">
        <color rgb="FF772755"/>
      </right>
      <top style="medium">
        <color rgb="FF772755"/>
      </top>
      <bottom style="medium">
        <color rgb="FF772755"/>
      </bottom>
      <diagonal/>
    </border>
    <border>
      <left style="hair">
        <color rgb="FF772755"/>
      </left>
      <right style="hair">
        <color rgb="FF772755"/>
      </right>
      <top style="medium">
        <color rgb="FF772755"/>
      </top>
      <bottom style="medium">
        <color rgb="FF772755"/>
      </bottom>
      <diagonal/>
    </border>
    <border>
      <left/>
      <right/>
      <top style="medium">
        <color rgb="FF772755"/>
      </top>
      <bottom style="medium">
        <color rgb="FF772755"/>
      </bottom>
      <diagonal/>
    </border>
    <border>
      <left/>
      <right style="medium">
        <color rgb="FF772755"/>
      </right>
      <top style="medium">
        <color rgb="FF772755"/>
      </top>
      <bottom style="medium">
        <color rgb="FF772755"/>
      </bottom>
      <diagonal/>
    </border>
    <border>
      <left style="medium">
        <color rgb="FF772755"/>
      </left>
      <right style="hair">
        <color rgb="FF772755"/>
      </right>
      <top/>
      <bottom style="hair">
        <color rgb="FF772755"/>
      </bottom>
      <diagonal/>
    </border>
    <border>
      <left style="hair">
        <color rgb="FF772755"/>
      </left>
      <right/>
      <top style="medium">
        <color rgb="FF772755"/>
      </top>
      <bottom style="hair">
        <color rgb="FF772755"/>
      </bottom>
      <diagonal/>
    </border>
    <border>
      <left/>
      <right style="hair">
        <color rgb="FF772755"/>
      </right>
      <top style="medium">
        <color rgb="FF772755"/>
      </top>
      <bottom style="hair">
        <color rgb="FF772755"/>
      </bottom>
      <diagonal/>
    </border>
    <border>
      <left/>
      <right/>
      <top style="medium">
        <color rgb="FF772755"/>
      </top>
      <bottom style="hair">
        <color rgb="FF772755"/>
      </bottom>
      <diagonal/>
    </border>
    <border>
      <left/>
      <right style="medium">
        <color rgb="FF772755"/>
      </right>
      <top style="medium">
        <color rgb="FF772755"/>
      </top>
      <bottom style="hair">
        <color rgb="FF772755"/>
      </bottom>
      <diagonal/>
    </border>
    <border>
      <left style="medium">
        <color rgb="FF772755"/>
      </left>
      <right style="hair">
        <color rgb="FF772755"/>
      </right>
      <top style="hair">
        <color rgb="FF772755"/>
      </top>
      <bottom style="hair">
        <color rgb="FF772755"/>
      </bottom>
      <diagonal/>
    </border>
    <border>
      <left style="hair">
        <color rgb="FF772755"/>
      </left>
      <right/>
      <top style="hair">
        <color rgb="FF772755"/>
      </top>
      <bottom style="double">
        <color rgb="FF772755"/>
      </bottom>
      <diagonal/>
    </border>
    <border>
      <left/>
      <right style="hair">
        <color rgb="FF772755"/>
      </right>
      <top style="hair">
        <color rgb="FF772755"/>
      </top>
      <bottom style="double">
        <color rgb="FF772755"/>
      </bottom>
      <diagonal/>
    </border>
    <border>
      <left style="medium">
        <color rgb="FF772755"/>
      </left>
      <right/>
      <top style="double">
        <color rgb="FF772755"/>
      </top>
      <bottom style="medium">
        <color rgb="FF772755"/>
      </bottom>
      <diagonal/>
    </border>
    <border>
      <left/>
      <right/>
      <top style="double">
        <color rgb="FF772755"/>
      </top>
      <bottom style="medium">
        <color rgb="FF772755"/>
      </bottom>
      <diagonal/>
    </border>
    <border>
      <left/>
      <right style="hair">
        <color rgb="FF772755"/>
      </right>
      <top style="double">
        <color rgb="FF772755"/>
      </top>
      <bottom style="medium">
        <color rgb="FF772755"/>
      </bottom>
      <diagonal/>
    </border>
    <border>
      <left style="hair">
        <color rgb="FF772755"/>
      </left>
      <right/>
      <top style="double">
        <color rgb="FF772755"/>
      </top>
      <bottom style="medium">
        <color rgb="FF772755"/>
      </bottom>
      <diagonal/>
    </border>
    <border>
      <left/>
      <right style="medium">
        <color rgb="FF772755"/>
      </right>
      <top style="double">
        <color rgb="FF772755"/>
      </top>
      <bottom style="medium">
        <color rgb="FF772755"/>
      </bottom>
      <diagonal/>
    </border>
    <border>
      <left style="thin">
        <color rgb="FF852F75"/>
      </left>
      <right style="thin">
        <color rgb="FF852F75"/>
      </right>
      <top style="medium">
        <color rgb="FF852F75"/>
      </top>
      <bottom style="thin">
        <color rgb="FF852F75"/>
      </bottom>
      <diagonal/>
    </border>
    <border>
      <left style="thin">
        <color rgb="FF852F75"/>
      </left>
      <right style="thin">
        <color rgb="FF852F75"/>
      </right>
      <top style="thin">
        <color rgb="FF852F75"/>
      </top>
      <bottom style="medium">
        <color rgb="FF852F75"/>
      </bottom>
      <diagonal/>
    </border>
    <border>
      <left/>
      <right/>
      <top/>
      <bottom style="thick">
        <color theme="4"/>
      </bottom>
      <diagonal/>
    </border>
    <border diagonalDown="1">
      <left style="thin">
        <color rgb="FF819BAB"/>
      </left>
      <right style="thin">
        <color rgb="FF819BAB"/>
      </right>
      <top style="thin">
        <color rgb="FF819BAB"/>
      </top>
      <bottom style="thin">
        <color rgb="FF819BAB"/>
      </bottom>
      <diagonal style="thin">
        <color rgb="FF819BAB"/>
      </diagonal>
    </border>
    <border>
      <left style="thin">
        <color rgb="FF819BAB"/>
      </left>
      <right style="thin">
        <color rgb="FF819BAB"/>
      </right>
      <top style="thin">
        <color rgb="FF819BAB"/>
      </top>
      <bottom style="thin">
        <color rgb="FF819BAB"/>
      </bottom>
      <diagonal/>
    </border>
    <border>
      <left/>
      <right/>
      <top/>
      <bottom style="thick">
        <color theme="3" tint="-0.24994659260841701"/>
      </bottom>
      <diagonal/>
    </border>
    <border>
      <left/>
      <right/>
      <top/>
      <bottom style="thick">
        <color theme="7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thin">
        <color rgb="FFDC7F0E"/>
      </left>
      <right style="thin">
        <color rgb="FFDC7F0E"/>
      </right>
      <top style="thin">
        <color rgb="FFDC7F0E"/>
      </top>
      <bottom style="thin">
        <color rgb="FFDC7F0E"/>
      </bottom>
      <diagonal/>
    </border>
    <border>
      <left/>
      <right/>
      <top/>
      <bottom style="thick">
        <color rgb="FFDC7F0E"/>
      </bottom>
      <diagonal/>
    </border>
    <border>
      <left/>
      <right/>
      <top/>
      <bottom style="thick">
        <color rgb="FF0B5395"/>
      </bottom>
      <diagonal/>
    </border>
    <border>
      <left/>
      <right/>
      <top/>
      <bottom style="thick">
        <color rgb="FF387026"/>
      </bottom>
      <diagonal/>
    </border>
    <border>
      <left/>
      <right/>
      <top/>
      <bottom style="thin">
        <color rgb="FF073763"/>
      </bottom>
      <diagonal/>
    </border>
    <border>
      <left/>
      <right/>
      <top style="thin">
        <color rgb="FF387026"/>
      </top>
      <bottom style="thin">
        <color rgb="FF387026"/>
      </bottom>
      <diagonal/>
    </border>
    <border>
      <left/>
      <right/>
      <top style="thin">
        <color rgb="FF073763"/>
      </top>
      <bottom style="thin">
        <color rgb="FF073763"/>
      </bottom>
      <diagonal/>
    </border>
    <border>
      <left/>
      <right/>
      <top/>
      <bottom style="thin">
        <color rgb="FF387026"/>
      </bottom>
      <diagonal/>
    </border>
    <border>
      <left/>
      <right/>
      <top style="hair">
        <color rgb="FF772755"/>
      </top>
      <bottom style="double">
        <color rgb="FF772755"/>
      </bottom>
      <diagonal/>
    </border>
    <border>
      <left/>
      <right/>
      <top style="thin">
        <color indexed="64"/>
      </top>
      <bottom style="thin">
        <color theme="9" tint="-0.499984740745262"/>
      </bottom>
      <diagonal/>
    </border>
    <border>
      <left/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 style="thin">
        <color theme="5" tint="-0.2499465926084170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thin">
        <color theme="5" tint="-0.24994659260841701"/>
      </bottom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5" tint="-0.24994659260841701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5" tint="-0.24994659260841701"/>
      </top>
      <bottom style="thin">
        <color theme="9" tint="-0.249977111117893"/>
      </bottom>
      <diagonal/>
    </border>
    <border>
      <left/>
      <right style="thin">
        <color theme="5" tint="-0.24994659260841701"/>
      </right>
      <top style="thin">
        <color theme="5" tint="-0.24994659260841701"/>
      </top>
      <bottom style="thin">
        <color theme="9" tint="-0.249977111117893"/>
      </bottom>
      <diagonal/>
    </border>
    <border>
      <left/>
      <right/>
      <top style="thin">
        <color theme="5" tint="-0.24994659260841701"/>
      </top>
      <bottom style="thin">
        <color theme="5" tint="-0.24994659260841701"/>
      </bottom>
      <diagonal/>
    </border>
  </borders>
  <cellStyleXfs count="20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9" fillId="0" borderId="58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5" fillId="0" borderId="0">
      <alignment vertical="center"/>
    </xf>
    <xf numFmtId="182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0" fontId="48" fillId="0" borderId="0"/>
    <xf numFmtId="38" fontId="49" fillId="15" borderId="0" applyNumberFormat="0" applyBorder="0" applyAlignment="0" applyProtection="0"/>
    <xf numFmtId="0" fontId="50" fillId="0" borderId="0">
      <alignment horizontal="left"/>
    </xf>
    <xf numFmtId="0" fontId="51" fillId="0" borderId="76" applyNumberFormat="0" applyAlignment="0" applyProtection="0">
      <alignment horizontal="left" vertical="center"/>
    </xf>
    <xf numFmtId="0" fontId="51" fillId="0" borderId="77">
      <alignment horizontal="left" vertical="center"/>
    </xf>
    <xf numFmtId="10" fontId="49" fillId="15" borderId="78" applyNumberFormat="0" applyBorder="0" applyAlignment="0" applyProtection="0"/>
    <xf numFmtId="0" fontId="52" fillId="0" borderId="79"/>
    <xf numFmtId="184" fontId="47" fillId="0" borderId="0"/>
    <xf numFmtId="10" fontId="53" fillId="0" borderId="0" applyFont="0" applyFill="0" applyBorder="0" applyAlignment="0" applyProtection="0"/>
    <xf numFmtId="0" fontId="52" fillId="0" borderId="0"/>
    <xf numFmtId="41" fontId="45" fillId="0" borderId="0" applyFont="0" applyFill="0" applyBorder="0" applyAlignment="0" applyProtection="0">
      <alignment vertical="center"/>
    </xf>
  </cellStyleXfs>
  <cellXfs count="181">
    <xf numFmtId="0" fontId="0" fillId="0" borderId="0" xfId="0">
      <alignment vertical="center"/>
    </xf>
    <xf numFmtId="41" fontId="0" fillId="0" borderId="0" xfId="1" applyFo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11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41" fontId="15" fillId="4" borderId="16" xfId="1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distributed" wrapText="1"/>
    </xf>
    <xf numFmtId="0" fontId="13" fillId="0" borderId="0" xfId="0" applyFont="1" applyBorder="1" applyAlignment="1">
      <alignment vertical="center"/>
    </xf>
    <xf numFmtId="0" fontId="12" fillId="0" borderId="19" xfId="0" applyFont="1" applyBorder="1" applyAlignment="1">
      <alignment horizontal="center" vertical="center" wrapText="1"/>
    </xf>
    <xf numFmtId="41" fontId="8" fillId="0" borderId="23" xfId="1" applyFont="1" applyBorder="1" applyAlignment="1">
      <alignment vertical="center"/>
    </xf>
    <xf numFmtId="9" fontId="8" fillId="0" borderId="24" xfId="1" applyNumberFormat="1" applyFont="1" applyBorder="1" applyAlignment="1">
      <alignment vertical="center"/>
    </xf>
    <xf numFmtId="0" fontId="12" fillId="0" borderId="25" xfId="0" applyFont="1" applyBorder="1" applyAlignment="1">
      <alignment horizontal="distributed" vertical="center" wrapText="1"/>
    </xf>
    <xf numFmtId="0" fontId="12" fillId="0" borderId="26" xfId="0" applyFont="1" applyBorder="1" applyAlignment="1">
      <alignment horizontal="distributed" vertical="center" wrapText="1"/>
    </xf>
    <xf numFmtId="42" fontId="13" fillId="0" borderId="0" xfId="3" applyFont="1" applyBorder="1" applyAlignment="1">
      <alignment vertical="center"/>
    </xf>
    <xf numFmtId="0" fontId="12" fillId="0" borderId="27" xfId="0" applyFont="1" applyBorder="1" applyAlignment="1">
      <alignment horizontal="center" vertical="center"/>
    </xf>
    <xf numFmtId="41" fontId="8" fillId="0" borderId="32" xfId="1" applyFont="1" applyBorder="1" applyAlignment="1">
      <alignment vertical="center"/>
    </xf>
    <xf numFmtId="9" fontId="8" fillId="0" borderId="33" xfId="1" applyNumberFormat="1" applyFont="1" applyBorder="1" applyAlignment="1">
      <alignment vertical="center"/>
    </xf>
    <xf numFmtId="0" fontId="12" fillId="0" borderId="34" xfId="0" applyFont="1" applyBorder="1" applyAlignment="1">
      <alignment horizontal="distributed" vertical="center" wrapText="1"/>
    </xf>
    <xf numFmtId="42" fontId="13" fillId="0" borderId="35" xfId="3" applyFont="1" applyBorder="1" applyAlignment="1">
      <alignment vertical="center"/>
    </xf>
    <xf numFmtId="0" fontId="15" fillId="0" borderId="37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177" fontId="18" fillId="0" borderId="43" xfId="0" applyNumberFormat="1" applyFont="1" applyBorder="1" applyAlignment="1">
      <alignment horizontal="center" vertical="center"/>
    </xf>
    <xf numFmtId="41" fontId="18" fillId="0" borderId="45" xfId="1" applyFont="1" applyBorder="1" applyAlignment="1">
      <alignment vertical="center"/>
    </xf>
    <xf numFmtId="9" fontId="18" fillId="0" borderId="45" xfId="1" applyNumberFormat="1" applyFont="1" applyBorder="1" applyAlignment="1">
      <alignment horizontal="center" vertical="center"/>
    </xf>
    <xf numFmtId="41" fontId="8" fillId="0" borderId="24" xfId="1" applyFont="1" applyBorder="1" applyAlignment="1">
      <alignment vertical="center"/>
    </xf>
    <xf numFmtId="177" fontId="18" fillId="0" borderId="48" xfId="0" applyNumberFormat="1" applyFont="1" applyBorder="1" applyAlignment="1">
      <alignment horizontal="center" vertical="center"/>
    </xf>
    <xf numFmtId="41" fontId="18" fillId="0" borderId="19" xfId="1" applyFont="1" applyBorder="1" applyAlignment="1">
      <alignment vertical="center"/>
    </xf>
    <xf numFmtId="9" fontId="18" fillId="0" borderId="19" xfId="1" applyNumberFormat="1" applyFont="1" applyBorder="1" applyAlignment="1">
      <alignment horizontal="center" vertical="center"/>
    </xf>
    <xf numFmtId="41" fontId="8" fillId="0" borderId="33" xfId="1" applyFont="1" applyBorder="1" applyAlignment="1">
      <alignment vertical="center"/>
    </xf>
    <xf numFmtId="41" fontId="15" fillId="4" borderId="16" xfId="1" applyFont="1" applyFill="1" applyBorder="1" applyAlignment="1">
      <alignment horizontal="center" vertical="center"/>
    </xf>
    <xf numFmtId="41" fontId="8" fillId="0" borderId="56" xfId="1" applyFont="1" applyBorder="1" applyAlignment="1">
      <alignment vertical="center"/>
    </xf>
    <xf numFmtId="41" fontId="8" fillId="0" borderId="17" xfId="1" applyFont="1" applyBorder="1" applyAlignment="1">
      <alignment vertical="center"/>
    </xf>
    <xf numFmtId="9" fontId="8" fillId="0" borderId="57" xfId="1" applyNumberFormat="1" applyFont="1" applyBorder="1" applyAlignment="1">
      <alignment vertical="center"/>
    </xf>
    <xf numFmtId="9" fontId="5" fillId="0" borderId="0" xfId="0" applyNumberFormat="1" applyFont="1" applyBorder="1" applyAlignment="1">
      <alignment vertical="center"/>
    </xf>
    <xf numFmtId="0" fontId="21" fillId="0" borderId="0" xfId="0" applyFont="1" applyBorder="1">
      <alignment vertical="center"/>
    </xf>
    <xf numFmtId="0" fontId="22" fillId="6" borderId="59" xfId="0" applyFont="1" applyFill="1" applyBorder="1" applyAlignment="1">
      <alignment horizontal="left" vertical="center" wrapText="1"/>
    </xf>
    <xf numFmtId="0" fontId="22" fillId="6" borderId="60" xfId="0" applyFont="1" applyFill="1" applyBorder="1" applyAlignment="1">
      <alignment horizontal="center" vertical="center"/>
    </xf>
    <xf numFmtId="0" fontId="22" fillId="7" borderId="60" xfId="0" applyFont="1" applyFill="1" applyBorder="1" applyAlignment="1">
      <alignment horizontal="center" vertical="center"/>
    </xf>
    <xf numFmtId="41" fontId="21" fillId="0" borderId="60" xfId="1" applyFont="1" applyBorder="1" applyAlignment="1">
      <alignment horizontal="right" vertical="center"/>
    </xf>
    <xf numFmtId="0" fontId="26" fillId="0" borderId="0" xfId="0" applyFont="1" applyBorder="1">
      <alignment vertical="center"/>
    </xf>
    <xf numFmtId="0" fontId="27" fillId="0" borderId="61" xfId="4" applyFont="1" applyFill="1" applyBorder="1" applyAlignment="1">
      <alignment horizontal="centerContinuous" vertical="center"/>
    </xf>
    <xf numFmtId="0" fontId="28" fillId="0" borderId="61" xfId="4" applyFont="1" applyFill="1" applyBorder="1" applyAlignment="1">
      <alignment horizontal="centerContinuous" vertical="center"/>
    </xf>
    <xf numFmtId="0" fontId="29" fillId="0" borderId="62" xfId="5" applyFont="1" applyFill="1" applyBorder="1" applyAlignment="1">
      <alignment horizontal="centerContinuous" vertical="center"/>
    </xf>
    <xf numFmtId="0" fontId="23" fillId="8" borderId="63" xfId="0" applyFont="1" applyFill="1" applyBorder="1" applyAlignment="1">
      <alignment horizontal="center" vertical="center"/>
    </xf>
    <xf numFmtId="0" fontId="23" fillId="8" borderId="63" xfId="0" applyFont="1" applyFill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/>
    </xf>
    <xf numFmtId="41" fontId="25" fillId="0" borderId="63" xfId="0" applyNumberFormat="1" applyFont="1" applyBorder="1">
      <alignment vertical="center"/>
    </xf>
    <xf numFmtId="41" fontId="21" fillId="0" borderId="0" xfId="1" applyFont="1" applyBorder="1">
      <alignment vertical="center"/>
    </xf>
    <xf numFmtId="41" fontId="21" fillId="0" borderId="0" xfId="1" applyFont="1" applyBorder="1" applyAlignment="1">
      <alignment horizontal="center" vertical="center"/>
    </xf>
    <xf numFmtId="41" fontId="24" fillId="9" borderId="64" xfId="1" applyFont="1" applyFill="1" applyBorder="1" applyAlignment="1">
      <alignment horizontal="center" vertical="center"/>
    </xf>
    <xf numFmtId="49" fontId="21" fillId="0" borderId="64" xfId="0" applyNumberFormat="1" applyFont="1" applyBorder="1" applyAlignment="1">
      <alignment horizontal="center" vertical="center"/>
    </xf>
    <xf numFmtId="178" fontId="21" fillId="0" borderId="64" xfId="0" applyNumberFormat="1" applyFont="1" applyBorder="1" applyAlignment="1">
      <alignment horizontal="right" vertical="center" indent="1"/>
    </xf>
    <xf numFmtId="42" fontId="21" fillId="0" borderId="64" xfId="3" applyFont="1" applyBorder="1" applyAlignment="1">
      <alignment vertical="center"/>
    </xf>
    <xf numFmtId="41" fontId="31" fillId="0" borderId="65" xfId="2" applyNumberFormat="1" applyFont="1" applyBorder="1">
      <alignment vertical="center"/>
    </xf>
    <xf numFmtId="41" fontId="32" fillId="0" borderId="65" xfId="2" applyNumberFormat="1" applyFont="1" applyBorder="1">
      <alignment vertical="center"/>
    </xf>
    <xf numFmtId="41" fontId="33" fillId="0" borderId="65" xfId="2" applyNumberFormat="1" applyFont="1" applyBorder="1" applyAlignment="1">
      <alignment horizontal="center" vertical="center"/>
    </xf>
    <xf numFmtId="41" fontId="30" fillId="0" borderId="65" xfId="2" applyNumberFormat="1" applyFont="1" applyBorder="1" applyAlignment="1">
      <alignment horizontal="right"/>
    </xf>
    <xf numFmtId="42" fontId="30" fillId="0" borderId="65" xfId="3" applyFont="1" applyBorder="1" applyAlignment="1">
      <alignment horizontal="center"/>
    </xf>
    <xf numFmtId="42" fontId="21" fillId="10" borderId="64" xfId="3" applyFont="1" applyFill="1" applyBorder="1" applyAlignment="1">
      <alignment vertical="center"/>
    </xf>
    <xf numFmtId="180" fontId="21" fillId="0" borderId="64" xfId="0" applyNumberFormat="1" applyFont="1" applyBorder="1" applyAlignment="1">
      <alignment horizontal="center" vertical="center"/>
    </xf>
    <xf numFmtId="179" fontId="21" fillId="0" borderId="64" xfId="0" applyNumberFormat="1" applyFont="1" applyBorder="1" applyAlignment="1">
      <alignment horizontal="right" vertical="center"/>
    </xf>
    <xf numFmtId="179" fontId="21" fillId="10" borderId="64" xfId="0" applyNumberFormat="1" applyFont="1" applyFill="1" applyBorder="1" applyAlignment="1">
      <alignment horizontal="right" vertical="center"/>
    </xf>
    <xf numFmtId="0" fontId="34" fillId="0" borderId="66" xfId="2" applyNumberFormat="1" applyFont="1" applyFill="1" applyBorder="1">
      <alignment vertical="center"/>
    </xf>
    <xf numFmtId="0" fontId="35" fillId="0" borderId="66" xfId="2" applyNumberFormat="1" applyFont="1" applyFill="1" applyBorder="1" applyAlignment="1">
      <alignment horizontal="right"/>
    </xf>
    <xf numFmtId="0" fontId="35" fillId="0" borderId="66" xfId="3" applyNumberFormat="1" applyFont="1" applyFill="1" applyBorder="1" applyAlignment="1">
      <alignment horizontal="center"/>
    </xf>
    <xf numFmtId="0" fontId="21" fillId="0" borderId="0" xfId="0" applyNumberFormat="1" applyFont="1" applyBorder="1">
      <alignment vertical="center"/>
    </xf>
    <xf numFmtId="0" fontId="36" fillId="0" borderId="67" xfId="2" applyNumberFormat="1" applyFont="1" applyFill="1" applyBorder="1">
      <alignment vertical="center"/>
    </xf>
    <xf numFmtId="0" fontId="37" fillId="0" borderId="67" xfId="3" applyNumberFormat="1" applyFont="1" applyFill="1" applyBorder="1" applyAlignment="1">
      <alignment horizontal="center"/>
    </xf>
    <xf numFmtId="0" fontId="21" fillId="0" borderId="0" xfId="1" applyNumberFormat="1" applyFont="1" applyFill="1" applyBorder="1">
      <alignment vertical="center"/>
    </xf>
    <xf numFmtId="41" fontId="22" fillId="11" borderId="68" xfId="1" applyNumberFormat="1" applyFont="1" applyFill="1" applyBorder="1" applyAlignment="1">
      <alignment horizontal="center" vertical="center"/>
    </xf>
    <xf numFmtId="0" fontId="22" fillId="12" borderId="68" xfId="1" applyNumberFormat="1" applyFont="1" applyFill="1" applyBorder="1" applyAlignment="1">
      <alignment horizontal="center" vertical="center"/>
    </xf>
    <xf numFmtId="41" fontId="38" fillId="0" borderId="69" xfId="1" applyNumberFormat="1" applyFont="1" applyFill="1" applyBorder="1">
      <alignment vertical="center"/>
    </xf>
    <xf numFmtId="14" fontId="39" fillId="13" borderId="69" xfId="1" applyNumberFormat="1" applyFont="1" applyFill="1" applyBorder="1">
      <alignment vertical="center"/>
    </xf>
    <xf numFmtId="41" fontId="40" fillId="0" borderId="70" xfId="1" applyNumberFormat="1" applyFont="1" applyFill="1" applyBorder="1" applyAlignment="1">
      <alignment horizontal="center" vertical="center"/>
    </xf>
    <xf numFmtId="41" fontId="41" fillId="0" borderId="70" xfId="1" applyNumberFormat="1" applyFont="1" applyFill="1" applyBorder="1" applyAlignment="1">
      <alignment horizontal="center" vertical="center"/>
    </xf>
    <xf numFmtId="0" fontId="41" fillId="0" borderId="70" xfId="1" applyNumberFormat="1" applyFont="1" applyFill="1" applyBorder="1" applyAlignment="1">
      <alignment horizontal="center" vertical="center"/>
    </xf>
    <xf numFmtId="42" fontId="41" fillId="0" borderId="70" xfId="1" applyNumberFormat="1" applyFont="1" applyFill="1" applyBorder="1">
      <alignment vertical="center"/>
    </xf>
    <xf numFmtId="41" fontId="38" fillId="0" borderId="71" xfId="1" applyNumberFormat="1" applyFont="1" applyFill="1" applyBorder="1">
      <alignment vertical="center"/>
    </xf>
    <xf numFmtId="14" fontId="39" fillId="14" borderId="71" xfId="1" applyNumberFormat="1" applyFont="1" applyFill="1" applyBorder="1">
      <alignment vertical="center"/>
    </xf>
    <xf numFmtId="181" fontId="39" fillId="14" borderId="69" xfId="1" applyNumberFormat="1" applyFont="1" applyFill="1" applyBorder="1">
      <alignment vertical="center"/>
    </xf>
    <xf numFmtId="0" fontId="39" fillId="13" borderId="69" xfId="1" applyNumberFormat="1" applyFont="1" applyFill="1" applyBorder="1" applyAlignment="1">
      <alignment horizontal="right" vertical="center"/>
    </xf>
    <xf numFmtId="41" fontId="43" fillId="0" borderId="0" xfId="1" applyFont="1">
      <alignment vertical="center"/>
    </xf>
    <xf numFmtId="14" fontId="43" fillId="0" borderId="0" xfId="1" applyNumberFormat="1" applyFont="1">
      <alignment vertical="center"/>
    </xf>
    <xf numFmtId="41" fontId="44" fillId="2" borderId="2" xfId="1" applyFont="1" applyFill="1" applyBorder="1" applyAlignment="1">
      <alignment horizontal="center" vertical="center"/>
    </xf>
    <xf numFmtId="176" fontId="43" fillId="0" borderId="2" xfId="1" applyNumberFormat="1" applyFont="1" applyBorder="1" applyAlignment="1">
      <alignment horizontal="center" vertical="center"/>
    </xf>
    <xf numFmtId="41" fontId="43" fillId="0" borderId="2" xfId="1" applyFont="1" applyBorder="1" applyAlignment="1">
      <alignment horizontal="center" vertical="center"/>
    </xf>
    <xf numFmtId="41" fontId="43" fillId="0" borderId="2" xfId="1" applyFont="1" applyBorder="1">
      <alignment vertical="center"/>
    </xf>
    <xf numFmtId="41" fontId="43" fillId="0" borderId="4" xfId="1" applyFont="1" applyFill="1" applyBorder="1">
      <alignment vertical="center"/>
    </xf>
    <xf numFmtId="41" fontId="43" fillId="3" borderId="4" xfId="1" applyFont="1" applyFill="1" applyBorder="1">
      <alignment vertical="center"/>
    </xf>
    <xf numFmtId="41" fontId="44" fillId="0" borderId="0" xfId="1" applyFont="1">
      <alignment vertical="center"/>
    </xf>
    <xf numFmtId="41" fontId="43" fillId="0" borderId="73" xfId="1" applyFont="1" applyFill="1" applyBorder="1">
      <alignment vertical="center"/>
    </xf>
    <xf numFmtId="41" fontId="43" fillId="3" borderId="73" xfId="1" applyFont="1" applyFill="1" applyBorder="1">
      <alignment vertical="center"/>
    </xf>
    <xf numFmtId="0" fontId="45" fillId="0" borderId="0" xfId="6">
      <alignment vertical="center"/>
    </xf>
    <xf numFmtId="0" fontId="45" fillId="0" borderId="0" xfId="6" applyFill="1" applyBorder="1" applyAlignment="1">
      <alignment horizontal="left" vertical="center"/>
    </xf>
    <xf numFmtId="0" fontId="45" fillId="0" borderId="75" xfId="6" applyFill="1" applyBorder="1">
      <alignment vertical="center"/>
    </xf>
    <xf numFmtId="0" fontId="45" fillId="0" borderId="5" xfId="6" applyNumberFormat="1" applyFill="1" applyBorder="1">
      <alignment vertical="center"/>
    </xf>
    <xf numFmtId="0" fontId="45" fillId="0" borderId="75" xfId="6" applyNumberFormat="1" applyFill="1" applyBorder="1">
      <alignment vertical="center"/>
    </xf>
    <xf numFmtId="176" fontId="0" fillId="16" borderId="80" xfId="1" applyNumberFormat="1" applyFont="1" applyFill="1" applyBorder="1" applyAlignment="1">
      <alignment horizontal="center" vertical="center"/>
    </xf>
    <xf numFmtId="176" fontId="0" fillId="16" borderId="84" xfId="1" applyNumberFormat="1" applyFont="1" applyFill="1" applyBorder="1" applyAlignment="1">
      <alignment horizontal="center" vertical="center"/>
    </xf>
    <xf numFmtId="176" fontId="0" fillId="16" borderId="85" xfId="1" applyNumberFormat="1" applyFont="1" applyFill="1" applyBorder="1" applyAlignment="1">
      <alignment horizontal="center" vertical="center"/>
    </xf>
    <xf numFmtId="0" fontId="54" fillId="0" borderId="81" xfId="6" applyFont="1" applyBorder="1" applyAlignment="1">
      <alignment horizontal="center" vertical="center"/>
    </xf>
    <xf numFmtId="0" fontId="54" fillId="0" borderId="82" xfId="6" applyFont="1" applyBorder="1" applyAlignment="1">
      <alignment horizontal="center" vertical="center"/>
    </xf>
    <xf numFmtId="0" fontId="54" fillId="0" borderId="82" xfId="6" applyFont="1" applyBorder="1">
      <alignment vertical="center"/>
    </xf>
    <xf numFmtId="0" fontId="54" fillId="0" borderId="83" xfId="6" applyFont="1" applyFill="1" applyBorder="1">
      <alignment vertical="center"/>
    </xf>
    <xf numFmtId="0" fontId="54" fillId="0" borderId="74" xfId="6" applyFont="1" applyBorder="1" applyAlignment="1">
      <alignment horizontal="center" vertical="center"/>
    </xf>
    <xf numFmtId="0" fontId="54" fillId="0" borderId="5" xfId="6" applyFont="1" applyBorder="1" applyAlignment="1">
      <alignment horizontal="center" vertical="center"/>
    </xf>
    <xf numFmtId="0" fontId="54" fillId="0" borderId="5" xfId="6" applyFont="1" applyBorder="1">
      <alignment vertical="center"/>
    </xf>
    <xf numFmtId="185" fontId="45" fillId="0" borderId="5" xfId="6" applyNumberFormat="1" applyFill="1" applyBorder="1">
      <alignment vertical="center"/>
    </xf>
    <xf numFmtId="186" fontId="45" fillId="0" borderId="5" xfId="6" applyNumberFormat="1" applyFill="1" applyBorder="1">
      <alignment vertical="center"/>
    </xf>
    <xf numFmtId="41" fontId="42" fillId="0" borderId="3" xfId="2" applyNumberFormat="1" applyFont="1" applyBorder="1" applyAlignment="1">
      <alignment horizontal="center" vertical="center"/>
    </xf>
    <xf numFmtId="176" fontId="0" fillId="16" borderId="88" xfId="1" applyNumberFormat="1" applyFont="1" applyFill="1" applyBorder="1" applyAlignment="1">
      <alignment horizontal="center" vertical="center"/>
    </xf>
    <xf numFmtId="176" fontId="0" fillId="16" borderId="74" xfId="1" applyNumberFormat="1" applyFont="1" applyFill="1" applyBorder="1" applyAlignment="1">
      <alignment horizontal="center" vertical="center"/>
    </xf>
    <xf numFmtId="41" fontId="43" fillId="0" borderId="0" xfId="1" applyFont="1" applyBorder="1" applyAlignment="1">
      <alignment horizontal="center" vertical="center"/>
    </xf>
    <xf numFmtId="176" fontId="0" fillId="16" borderId="86" xfId="1" applyNumberFormat="1" applyFont="1" applyFill="1" applyBorder="1" applyAlignment="1">
      <alignment horizontal="center" vertical="center"/>
    </xf>
    <xf numFmtId="176" fontId="0" fillId="16" borderId="87" xfId="1" applyNumberFormat="1" applyFont="1" applyFill="1" applyBorder="1" applyAlignment="1">
      <alignment horizontal="center" vertical="center"/>
    </xf>
    <xf numFmtId="41" fontId="18" fillId="0" borderId="54" xfId="1" applyFont="1" applyBorder="1" applyAlignment="1">
      <alignment vertical="center"/>
    </xf>
    <xf numFmtId="41" fontId="18" fillId="0" borderId="52" xfId="1" applyFont="1" applyBorder="1" applyAlignment="1">
      <alignment vertical="center"/>
    </xf>
    <xf numFmtId="41" fontId="18" fillId="0" borderId="55" xfId="1" applyFont="1" applyBorder="1" applyAlignment="1">
      <alignment vertical="center"/>
    </xf>
    <xf numFmtId="41" fontId="15" fillId="4" borderId="16" xfId="1" applyFont="1" applyFill="1" applyBorder="1" applyAlignment="1">
      <alignment horizontal="center" vertical="center"/>
    </xf>
    <xf numFmtId="41" fontId="15" fillId="4" borderId="56" xfId="1" applyFont="1" applyFill="1" applyBorder="1" applyAlignment="1">
      <alignment horizontal="center" vertical="center"/>
    </xf>
    <xf numFmtId="41" fontId="15" fillId="4" borderId="32" xfId="1" applyFont="1" applyFill="1" applyBorder="1" applyAlignment="1">
      <alignment horizontal="center" vertical="center"/>
    </xf>
    <xf numFmtId="41" fontId="15" fillId="4" borderId="57" xfId="1" applyFont="1" applyFill="1" applyBorder="1" applyAlignment="1">
      <alignment horizontal="center" vertical="center"/>
    </xf>
    <xf numFmtId="0" fontId="18" fillId="0" borderId="20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41" fontId="18" fillId="0" borderId="20" xfId="1" applyFont="1" applyBorder="1" applyAlignment="1">
      <alignment vertical="center"/>
    </xf>
    <xf numFmtId="41" fontId="18" fillId="0" borderId="19" xfId="1" applyFont="1" applyBorder="1" applyAlignment="1">
      <alignment vertical="center"/>
    </xf>
    <xf numFmtId="41" fontId="18" fillId="0" borderId="21" xfId="1" applyFont="1" applyBorder="1" applyAlignment="1">
      <alignment vertical="center"/>
    </xf>
    <xf numFmtId="177" fontId="18" fillId="0" borderId="51" xfId="0" applyNumberFormat="1" applyFont="1" applyBorder="1" applyAlignment="1">
      <alignment horizontal="center" vertical="center"/>
    </xf>
    <xf numFmtId="177" fontId="18" fillId="0" borderId="52" xfId="0" applyNumberFormat="1" applyFont="1" applyBorder="1" applyAlignment="1">
      <alignment horizontal="center" vertical="center"/>
    </xf>
    <xf numFmtId="177" fontId="18" fillId="0" borderId="53" xfId="0" applyNumberFormat="1" applyFont="1" applyBorder="1" applyAlignment="1">
      <alignment horizontal="center" vertical="center"/>
    </xf>
    <xf numFmtId="41" fontId="18" fillId="0" borderId="53" xfId="1" applyFont="1" applyBorder="1" applyAlignment="1">
      <alignment vertical="center"/>
    </xf>
    <xf numFmtId="41" fontId="18" fillId="0" borderId="22" xfId="1" applyFont="1" applyBorder="1" applyAlignment="1">
      <alignment vertical="center"/>
    </xf>
    <xf numFmtId="0" fontId="18" fillId="0" borderId="49" xfId="0" applyFont="1" applyBorder="1" applyAlignment="1">
      <alignment vertical="center"/>
    </xf>
    <xf numFmtId="0" fontId="18" fillId="0" borderId="50" xfId="0" applyFont="1" applyBorder="1" applyAlignment="1">
      <alignment vertical="center"/>
    </xf>
    <xf numFmtId="41" fontId="18" fillId="0" borderId="49" xfId="1" applyFont="1" applyBorder="1" applyAlignment="1">
      <alignment vertical="center"/>
    </xf>
    <xf numFmtId="41" fontId="18" fillId="0" borderId="50" xfId="1" applyFont="1" applyBorder="1" applyAlignment="1">
      <alignment vertical="center"/>
    </xf>
    <xf numFmtId="41" fontId="18" fillId="0" borderId="72" xfId="1" applyFont="1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8" fillId="0" borderId="44" xfId="0" applyFont="1" applyBorder="1" applyAlignment="1">
      <alignment vertical="center"/>
    </xf>
    <xf numFmtId="0" fontId="18" fillId="0" borderId="45" xfId="0" applyFont="1" applyBorder="1" applyAlignment="1">
      <alignment vertical="center"/>
    </xf>
    <xf numFmtId="41" fontId="18" fillId="0" borderId="44" xfId="1" applyFont="1" applyBorder="1" applyAlignment="1">
      <alignment vertical="center"/>
    </xf>
    <xf numFmtId="41" fontId="18" fillId="0" borderId="45" xfId="1" applyFont="1" applyBorder="1" applyAlignment="1">
      <alignment vertical="center"/>
    </xf>
    <xf numFmtId="41" fontId="18" fillId="0" borderId="46" xfId="1" applyFont="1" applyBorder="1" applyAlignment="1">
      <alignment vertical="center"/>
    </xf>
    <xf numFmtId="41" fontId="18" fillId="0" borderId="47" xfId="1" applyFont="1" applyBorder="1" applyAlignment="1">
      <alignment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textRotation="255"/>
    </xf>
    <xf numFmtId="0" fontId="12" fillId="0" borderId="18" xfId="0" applyFont="1" applyBorder="1" applyAlignment="1">
      <alignment horizontal="center" vertical="center" textRotation="255"/>
    </xf>
    <xf numFmtId="0" fontId="12" fillId="0" borderId="36" xfId="0" applyFont="1" applyBorder="1" applyAlignment="1">
      <alignment horizontal="center" vertical="center" textRotation="255"/>
    </xf>
    <xf numFmtId="14" fontId="12" fillId="0" borderId="7" xfId="0" applyNumberFormat="1" applyFont="1" applyBorder="1" applyAlignment="1">
      <alignment horizontal="left"/>
    </xf>
    <xf numFmtId="0" fontId="13" fillId="0" borderId="20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left" vertical="center"/>
    </xf>
    <xf numFmtId="0" fontId="16" fillId="0" borderId="21" xfId="0" applyFont="1" applyBorder="1">
      <alignment vertical="center"/>
    </xf>
    <xf numFmtId="0" fontId="16" fillId="0" borderId="22" xfId="0" applyFont="1" applyBorder="1">
      <alignment vertical="center"/>
    </xf>
    <xf numFmtId="0" fontId="12" fillId="0" borderId="0" xfId="0" applyFont="1" applyBorder="1" applyAlignment="1">
      <alignment vertical="center"/>
    </xf>
    <xf numFmtId="0" fontId="13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42" fontId="17" fillId="0" borderId="35" xfId="3" applyFont="1" applyBorder="1" applyAlignment="1">
      <alignment horizontal="center" vertical="center"/>
    </xf>
  </cellXfs>
  <cellStyles count="20">
    <cellStyle name="강조색5" xfId="5" builtinId="45"/>
    <cellStyle name="쉼표 [0]" xfId="1" builtinId="6"/>
    <cellStyle name="쉼표 [0] 2" xfId="19"/>
    <cellStyle name="제목 1" xfId="4" builtinId="16"/>
    <cellStyle name="제목 2" xfId="2" builtinId="17"/>
    <cellStyle name="콤마 [0]_10' 0.26D MS" xfId="7"/>
    <cellStyle name="콤마_10' 0.26D MS" xfId="8"/>
    <cellStyle name="통화 [0]" xfId="3" builtinId="7"/>
    <cellStyle name="표준" xfId="0" builtinId="0"/>
    <cellStyle name="표준 2" xfId="6"/>
    <cellStyle name="category" xfId="9"/>
    <cellStyle name="Grey" xfId="10"/>
    <cellStyle name="HEADER" xfId="11"/>
    <cellStyle name="Header1" xfId="12"/>
    <cellStyle name="Header2" xfId="13"/>
    <cellStyle name="Input [yellow]" xfId="14"/>
    <cellStyle name="Model" xfId="15"/>
    <cellStyle name="Normal - Style1" xfId="16"/>
    <cellStyle name="Percent [2]" xfId="17"/>
    <cellStyle name="subhead" xfId="18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연꽃 당초 무늬">
      <a:dk1>
        <a:sysClr val="windowText" lastClr="000000"/>
      </a:dk1>
      <a:lt1>
        <a:sysClr val="window" lastClr="FFFFFF"/>
      </a:lt1>
      <a:dk2>
        <a:srgbClr val="466571"/>
      </a:dk2>
      <a:lt2>
        <a:srgbClr val="EFEFE7"/>
      </a:lt2>
      <a:accent1>
        <a:srgbClr val="D87D3A"/>
      </a:accent1>
      <a:accent2>
        <a:srgbClr val="7F8792"/>
      </a:accent2>
      <a:accent3>
        <a:srgbClr val="B5AD67"/>
      </a:accent3>
      <a:accent4>
        <a:srgbClr val="61A9B8"/>
      </a:accent4>
      <a:accent5>
        <a:srgbClr val="AB7350"/>
      </a:accent5>
      <a:accent6>
        <a:srgbClr val="889C6F"/>
      </a:accent6>
      <a:hlink>
        <a:srgbClr val="F76B04"/>
      </a:hlink>
      <a:folHlink>
        <a:srgbClr val="A3A39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9"/>
  <sheetViews>
    <sheetView tabSelected="1" workbookViewId="0">
      <selection activeCell="L11" sqref="L11"/>
    </sheetView>
  </sheetViews>
  <sheetFormatPr defaultRowHeight="16.5"/>
  <cols>
    <col min="1" max="1" width="2.625" style="1" customWidth="1"/>
    <col min="2" max="2" width="15.125" style="1" customWidth="1"/>
    <col min="3" max="3" width="9" style="1"/>
    <col min="4" max="4" width="0" style="1" hidden="1" customWidth="1"/>
    <col min="5" max="6" width="9.125" style="1" bestFit="1" customWidth="1"/>
    <col min="7" max="7" width="12.625" style="1" customWidth="1"/>
    <col min="8" max="8" width="4.625" style="1" customWidth="1"/>
    <col min="9" max="9" width="27.25" style="1" bestFit="1" customWidth="1"/>
    <col min="10" max="10" width="11.875" style="1" bestFit="1" customWidth="1"/>
    <col min="11" max="11" width="11.75" style="1" customWidth="1"/>
    <col min="12" max="12" width="11.875" style="1" customWidth="1"/>
    <col min="13" max="16384" width="9" style="1"/>
  </cols>
  <sheetData>
    <row r="1" spans="2:12" ht="20.25" thickBot="1">
      <c r="B1" s="117" t="s">
        <v>118</v>
      </c>
      <c r="C1" s="117"/>
      <c r="D1" s="117"/>
      <c r="E1" s="117"/>
      <c r="F1" s="117"/>
      <c r="G1" s="117"/>
      <c r="H1" s="89"/>
      <c r="I1" s="97" t="s">
        <v>155</v>
      </c>
      <c r="J1" s="89"/>
    </row>
    <row r="2" spans="2:12" ht="9.9499999999999993" customHeight="1" thickTop="1">
      <c r="B2" s="89"/>
      <c r="C2" s="89"/>
      <c r="D2" s="89"/>
      <c r="E2" s="89"/>
      <c r="F2" s="89"/>
      <c r="G2" s="90"/>
      <c r="H2" s="89"/>
      <c r="I2" s="89"/>
      <c r="J2" s="89"/>
    </row>
    <row r="3" spans="2:12">
      <c r="B3" s="91" t="s">
        <v>119</v>
      </c>
      <c r="C3" s="91" t="s">
        <v>120</v>
      </c>
      <c r="D3" s="91" t="s">
        <v>121</v>
      </c>
      <c r="E3" s="91" t="s">
        <v>122</v>
      </c>
      <c r="F3" s="91" t="s">
        <v>123</v>
      </c>
      <c r="G3" s="91" t="s">
        <v>124</v>
      </c>
      <c r="H3" s="89"/>
      <c r="I3" s="95" t="s">
        <v>140</v>
      </c>
      <c r="J3" s="96">
        <f>SUM(G4:G18)</f>
        <v>14080000</v>
      </c>
    </row>
    <row r="4" spans="2:12">
      <c r="B4" s="92">
        <v>2013051601</v>
      </c>
      <c r="C4" s="93" t="s">
        <v>125</v>
      </c>
      <c r="D4" s="93" t="s">
        <v>126</v>
      </c>
      <c r="E4" s="94">
        <v>5000</v>
      </c>
      <c r="F4" s="94">
        <v>82</v>
      </c>
      <c r="G4" s="94">
        <f>E4*F4</f>
        <v>410000</v>
      </c>
      <c r="H4" s="89"/>
      <c r="I4" s="95" t="s">
        <v>127</v>
      </c>
      <c r="J4" s="96">
        <f>SUMIF(C4:C18,C6,G4:G18)</f>
        <v>5330000</v>
      </c>
    </row>
    <row r="5" spans="2:12">
      <c r="B5" s="92">
        <v>2013051602</v>
      </c>
      <c r="C5" s="93" t="s">
        <v>125</v>
      </c>
      <c r="D5" s="93" t="s">
        <v>128</v>
      </c>
      <c r="E5" s="94">
        <v>15000</v>
      </c>
      <c r="F5" s="94">
        <v>49</v>
      </c>
      <c r="G5" s="94">
        <f t="shared" ref="G5:G17" si="0">E5*F5</f>
        <v>735000</v>
      </c>
      <c r="H5" s="89"/>
      <c r="I5" s="95" t="s">
        <v>129</v>
      </c>
      <c r="J5" s="96">
        <f>SUMIF(C4:C18,C7,G4:G18)</f>
        <v>8750000</v>
      </c>
    </row>
    <row r="6" spans="2:12">
      <c r="B6" s="92">
        <v>2013051603</v>
      </c>
      <c r="C6" s="93" t="s">
        <v>130</v>
      </c>
      <c r="D6" s="93" t="s">
        <v>131</v>
      </c>
      <c r="E6" s="94">
        <v>11000</v>
      </c>
      <c r="F6" s="94">
        <v>56</v>
      </c>
      <c r="G6" s="94">
        <f t="shared" si="0"/>
        <v>616000</v>
      </c>
      <c r="H6" s="89"/>
      <c r="I6" s="89"/>
      <c r="J6" s="89"/>
    </row>
    <row r="7" spans="2:12">
      <c r="B7" s="92">
        <v>2013051604</v>
      </c>
      <c r="C7" s="93" t="s">
        <v>125</v>
      </c>
      <c r="D7" s="93" t="s">
        <v>132</v>
      </c>
      <c r="E7" s="94">
        <v>12000</v>
      </c>
      <c r="F7" s="94">
        <v>57</v>
      </c>
      <c r="G7" s="94">
        <f t="shared" si="0"/>
        <v>684000</v>
      </c>
      <c r="H7" s="89"/>
      <c r="I7" s="98" t="s">
        <v>133</v>
      </c>
      <c r="J7" s="99">
        <f>AVERAGE(F4:F18)</f>
        <v>59</v>
      </c>
    </row>
    <row r="8" spans="2:12">
      <c r="B8" s="92">
        <v>2013051605</v>
      </c>
      <c r="C8" s="93" t="s">
        <v>130</v>
      </c>
      <c r="D8" s="93" t="s">
        <v>134</v>
      </c>
      <c r="E8" s="94">
        <v>32000</v>
      </c>
      <c r="F8" s="94">
        <v>38</v>
      </c>
      <c r="G8" s="94">
        <f t="shared" si="0"/>
        <v>1216000</v>
      </c>
      <c r="H8" s="89"/>
      <c r="I8" s="95" t="s">
        <v>135</v>
      </c>
      <c r="J8" s="96">
        <f>AVERAGEIF(C4:C18,C8,F4:F18)</f>
        <v>57.2</v>
      </c>
    </row>
    <row r="9" spans="2:12">
      <c r="B9" s="92">
        <v>2013051606</v>
      </c>
      <c r="C9" s="93" t="s">
        <v>125</v>
      </c>
      <c r="D9" s="93" t="s">
        <v>128</v>
      </c>
      <c r="E9" s="94">
        <v>15000</v>
      </c>
      <c r="F9" s="94">
        <v>71</v>
      </c>
      <c r="G9" s="94">
        <f>E9*F9</f>
        <v>1065000</v>
      </c>
      <c r="H9" s="89"/>
      <c r="I9" s="95" t="s">
        <v>136</v>
      </c>
      <c r="J9" s="96">
        <f>AVERAGEIF(C4:C18,C4,F4:F18)</f>
        <v>59.9</v>
      </c>
    </row>
    <row r="10" spans="2:12">
      <c r="B10" s="92">
        <v>2013051607</v>
      </c>
      <c r="C10" s="93" t="s">
        <v>130</v>
      </c>
      <c r="D10" s="93" t="s">
        <v>137</v>
      </c>
      <c r="E10" s="94">
        <v>11000</v>
      </c>
      <c r="F10" s="94">
        <v>61</v>
      </c>
      <c r="G10" s="94">
        <f t="shared" si="0"/>
        <v>671000</v>
      </c>
      <c r="H10" s="89"/>
      <c r="I10" s="89"/>
      <c r="J10" s="89"/>
    </row>
    <row r="11" spans="2:12">
      <c r="B11" s="92">
        <v>2013051608</v>
      </c>
      <c r="C11" s="93" t="s">
        <v>125</v>
      </c>
      <c r="D11" s="93" t="s">
        <v>126</v>
      </c>
      <c r="E11" s="94">
        <v>5000</v>
      </c>
      <c r="F11" s="94">
        <v>87</v>
      </c>
      <c r="G11" s="94">
        <f>E11*F11</f>
        <v>435000</v>
      </c>
      <c r="H11" s="89"/>
      <c r="I11" s="89" t="s">
        <v>170</v>
      </c>
      <c r="J11" s="89"/>
      <c r="L11" s="1">
        <f>SUMIFS(G4:G18,C4:C18,C5,F4:F18,"&gt;=50",E4:E18,"&gt;=10000")</f>
        <v>2385000</v>
      </c>
    </row>
    <row r="12" spans="2:12">
      <c r="B12" s="92">
        <v>2013051609</v>
      </c>
      <c r="C12" s="93" t="s">
        <v>125</v>
      </c>
      <c r="D12" s="93" t="s">
        <v>134</v>
      </c>
      <c r="E12" s="94">
        <v>50000</v>
      </c>
      <c r="F12" s="94">
        <v>24</v>
      </c>
      <c r="G12" s="94">
        <f t="shared" si="0"/>
        <v>1200000</v>
      </c>
      <c r="H12" s="89"/>
      <c r="I12" s="89"/>
      <c r="J12" s="89"/>
    </row>
    <row r="13" spans="2:12">
      <c r="B13" s="92">
        <v>2013051610</v>
      </c>
      <c r="C13" s="93" t="s">
        <v>125</v>
      </c>
      <c r="D13" s="93" t="s">
        <v>138</v>
      </c>
      <c r="E13" s="94">
        <v>30000</v>
      </c>
      <c r="F13" s="94">
        <v>47</v>
      </c>
      <c r="G13" s="94">
        <f t="shared" si="0"/>
        <v>1410000</v>
      </c>
      <c r="H13" s="89"/>
      <c r="I13" s="89"/>
      <c r="J13" s="89"/>
    </row>
    <row r="14" spans="2:12">
      <c r="B14" s="92">
        <v>2013051611</v>
      </c>
      <c r="C14" s="93" t="s">
        <v>130</v>
      </c>
      <c r="D14" s="93" t="s">
        <v>131</v>
      </c>
      <c r="E14" s="94">
        <v>11000</v>
      </c>
      <c r="F14" s="94">
        <v>65</v>
      </c>
      <c r="G14" s="94">
        <f t="shared" si="0"/>
        <v>715000</v>
      </c>
      <c r="H14" s="89"/>
      <c r="I14" s="89"/>
      <c r="J14" s="89"/>
    </row>
    <row r="15" spans="2:12">
      <c r="B15" s="92">
        <v>2013051612</v>
      </c>
      <c r="C15" s="93" t="s">
        <v>125</v>
      </c>
      <c r="D15" s="93" t="s">
        <v>126</v>
      </c>
      <c r="E15" s="94">
        <v>5000</v>
      </c>
      <c r="F15" s="94">
        <v>95</v>
      </c>
      <c r="G15" s="94">
        <f t="shared" si="0"/>
        <v>475000</v>
      </c>
      <c r="H15" s="89"/>
      <c r="I15" s="89"/>
      <c r="J15" s="89"/>
    </row>
    <row r="16" spans="2:12">
      <c r="B16" s="92">
        <v>2013051613</v>
      </c>
      <c r="C16" s="93" t="s">
        <v>130</v>
      </c>
      <c r="D16" s="93" t="s">
        <v>134</v>
      </c>
      <c r="E16" s="94">
        <v>32000</v>
      </c>
      <c r="F16" s="94">
        <v>66</v>
      </c>
      <c r="G16" s="94">
        <f t="shared" si="0"/>
        <v>2112000</v>
      </c>
      <c r="H16" s="89"/>
      <c r="I16" s="89"/>
      <c r="J16" s="89"/>
    </row>
    <row r="17" spans="2:10">
      <c r="B17" s="92">
        <v>2013051614</v>
      </c>
      <c r="C17" s="93" t="s">
        <v>125</v>
      </c>
      <c r="D17" s="93" t="s">
        <v>132</v>
      </c>
      <c r="E17" s="94">
        <v>12000</v>
      </c>
      <c r="F17" s="94">
        <v>53</v>
      </c>
      <c r="G17" s="94">
        <f t="shared" si="0"/>
        <v>636000</v>
      </c>
      <c r="H17" s="89"/>
      <c r="I17" s="89"/>
      <c r="J17" s="89"/>
    </row>
    <row r="18" spans="2:10">
      <c r="B18" s="92">
        <v>2013051615</v>
      </c>
      <c r="C18" s="93" t="s">
        <v>125</v>
      </c>
      <c r="D18" s="93" t="s">
        <v>134</v>
      </c>
      <c r="E18" s="94">
        <v>50000</v>
      </c>
      <c r="F18" s="94">
        <v>34</v>
      </c>
      <c r="G18" s="94">
        <f>E18*F18</f>
        <v>1700000</v>
      </c>
      <c r="H18" s="89"/>
      <c r="I18" s="89"/>
      <c r="J18" s="89"/>
    </row>
    <row r="19" spans="2:10">
      <c r="B19" s="89"/>
      <c r="C19" s="89"/>
      <c r="D19" s="89"/>
      <c r="E19" s="91" t="s">
        <v>139</v>
      </c>
      <c r="F19" s="94">
        <f>SUM(F4:F18)</f>
        <v>885</v>
      </c>
      <c r="G19" s="94">
        <f>SUM(G4:G18)</f>
        <v>14080000</v>
      </c>
      <c r="H19" s="89"/>
      <c r="I19" s="89"/>
      <c r="J19" s="89"/>
    </row>
  </sheetData>
  <mergeCells count="1">
    <mergeCell ref="B1:G1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I24" sqref="I24"/>
    </sheetView>
  </sheetViews>
  <sheetFormatPr defaultRowHeight="13.5"/>
  <cols>
    <col min="1" max="1" width="8.25" style="100" customWidth="1"/>
    <col min="2" max="2" width="8.625" style="100" customWidth="1"/>
    <col min="3" max="3" width="9" style="100" customWidth="1"/>
    <col min="4" max="4" width="10.25" style="100" customWidth="1"/>
    <col min="5" max="5" width="12.75" style="100" customWidth="1"/>
    <col min="6" max="6" width="4.5" style="100" customWidth="1"/>
    <col min="7" max="256" width="9" style="100"/>
    <col min="257" max="257" width="8.25" style="100" customWidth="1"/>
    <col min="258" max="258" width="8.625" style="100" customWidth="1"/>
    <col min="259" max="259" width="9" style="100" customWidth="1"/>
    <col min="260" max="260" width="10.25" style="100" customWidth="1"/>
    <col min="261" max="261" width="12.75" style="100" customWidth="1"/>
    <col min="262" max="262" width="4.5" style="100" customWidth="1"/>
    <col min="263" max="512" width="9" style="100"/>
    <col min="513" max="513" width="8.25" style="100" customWidth="1"/>
    <col min="514" max="514" width="8.625" style="100" customWidth="1"/>
    <col min="515" max="515" width="9" style="100" customWidth="1"/>
    <col min="516" max="516" width="10.25" style="100" customWidth="1"/>
    <col min="517" max="517" width="12.75" style="100" customWidth="1"/>
    <col min="518" max="518" width="4.5" style="100" customWidth="1"/>
    <col min="519" max="768" width="9" style="100"/>
    <col min="769" max="769" width="8.25" style="100" customWidth="1"/>
    <col min="770" max="770" width="8.625" style="100" customWidth="1"/>
    <col min="771" max="771" width="9" style="100" customWidth="1"/>
    <col min="772" max="772" width="10.25" style="100" customWidth="1"/>
    <col min="773" max="773" width="12.75" style="100" customWidth="1"/>
    <col min="774" max="774" width="4.5" style="100" customWidth="1"/>
    <col min="775" max="1024" width="9" style="100"/>
    <col min="1025" max="1025" width="8.25" style="100" customWidth="1"/>
    <col min="1026" max="1026" width="8.625" style="100" customWidth="1"/>
    <col min="1027" max="1027" width="9" style="100" customWidth="1"/>
    <col min="1028" max="1028" width="10.25" style="100" customWidth="1"/>
    <col min="1029" max="1029" width="12.75" style="100" customWidth="1"/>
    <col min="1030" max="1030" width="4.5" style="100" customWidth="1"/>
    <col min="1031" max="1280" width="9" style="100"/>
    <col min="1281" max="1281" width="8.25" style="100" customWidth="1"/>
    <col min="1282" max="1282" width="8.625" style="100" customWidth="1"/>
    <col min="1283" max="1283" width="9" style="100" customWidth="1"/>
    <col min="1284" max="1284" width="10.25" style="100" customWidth="1"/>
    <col min="1285" max="1285" width="12.75" style="100" customWidth="1"/>
    <col min="1286" max="1286" width="4.5" style="100" customWidth="1"/>
    <col min="1287" max="1536" width="9" style="100"/>
    <col min="1537" max="1537" width="8.25" style="100" customWidth="1"/>
    <col min="1538" max="1538" width="8.625" style="100" customWidth="1"/>
    <col min="1539" max="1539" width="9" style="100" customWidth="1"/>
    <col min="1540" max="1540" width="10.25" style="100" customWidth="1"/>
    <col min="1541" max="1541" width="12.75" style="100" customWidth="1"/>
    <col min="1542" max="1542" width="4.5" style="100" customWidth="1"/>
    <col min="1543" max="1792" width="9" style="100"/>
    <col min="1793" max="1793" width="8.25" style="100" customWidth="1"/>
    <col min="1794" max="1794" width="8.625" style="100" customWidth="1"/>
    <col min="1795" max="1795" width="9" style="100" customWidth="1"/>
    <col min="1796" max="1796" width="10.25" style="100" customWidth="1"/>
    <col min="1797" max="1797" width="12.75" style="100" customWidth="1"/>
    <col min="1798" max="1798" width="4.5" style="100" customWidth="1"/>
    <col min="1799" max="2048" width="9" style="100"/>
    <col min="2049" max="2049" width="8.25" style="100" customWidth="1"/>
    <col min="2050" max="2050" width="8.625" style="100" customWidth="1"/>
    <col min="2051" max="2051" width="9" style="100" customWidth="1"/>
    <col min="2052" max="2052" width="10.25" style="100" customWidth="1"/>
    <col min="2053" max="2053" width="12.75" style="100" customWidth="1"/>
    <col min="2054" max="2054" width="4.5" style="100" customWidth="1"/>
    <col min="2055" max="2304" width="9" style="100"/>
    <col min="2305" max="2305" width="8.25" style="100" customWidth="1"/>
    <col min="2306" max="2306" width="8.625" style="100" customWidth="1"/>
    <col min="2307" max="2307" width="9" style="100" customWidth="1"/>
    <col min="2308" max="2308" width="10.25" style="100" customWidth="1"/>
    <col min="2309" max="2309" width="12.75" style="100" customWidth="1"/>
    <col min="2310" max="2310" width="4.5" style="100" customWidth="1"/>
    <col min="2311" max="2560" width="9" style="100"/>
    <col min="2561" max="2561" width="8.25" style="100" customWidth="1"/>
    <col min="2562" max="2562" width="8.625" style="100" customWidth="1"/>
    <col min="2563" max="2563" width="9" style="100" customWidth="1"/>
    <col min="2564" max="2564" width="10.25" style="100" customWidth="1"/>
    <col min="2565" max="2565" width="12.75" style="100" customWidth="1"/>
    <col min="2566" max="2566" width="4.5" style="100" customWidth="1"/>
    <col min="2567" max="2816" width="9" style="100"/>
    <col min="2817" max="2817" width="8.25" style="100" customWidth="1"/>
    <col min="2818" max="2818" width="8.625" style="100" customWidth="1"/>
    <col min="2819" max="2819" width="9" style="100" customWidth="1"/>
    <col min="2820" max="2820" width="10.25" style="100" customWidth="1"/>
    <col min="2821" max="2821" width="12.75" style="100" customWidth="1"/>
    <col min="2822" max="2822" width="4.5" style="100" customWidth="1"/>
    <col min="2823" max="3072" width="9" style="100"/>
    <col min="3073" max="3073" width="8.25" style="100" customWidth="1"/>
    <col min="3074" max="3074" width="8.625" style="100" customWidth="1"/>
    <col min="3075" max="3075" width="9" style="100" customWidth="1"/>
    <col min="3076" max="3076" width="10.25" style="100" customWidth="1"/>
    <col min="3077" max="3077" width="12.75" style="100" customWidth="1"/>
    <col min="3078" max="3078" width="4.5" style="100" customWidth="1"/>
    <col min="3079" max="3328" width="9" style="100"/>
    <col min="3329" max="3329" width="8.25" style="100" customWidth="1"/>
    <col min="3330" max="3330" width="8.625" style="100" customWidth="1"/>
    <col min="3331" max="3331" width="9" style="100" customWidth="1"/>
    <col min="3332" max="3332" width="10.25" style="100" customWidth="1"/>
    <col min="3333" max="3333" width="12.75" style="100" customWidth="1"/>
    <col min="3334" max="3334" width="4.5" style="100" customWidth="1"/>
    <col min="3335" max="3584" width="9" style="100"/>
    <col min="3585" max="3585" width="8.25" style="100" customWidth="1"/>
    <col min="3586" max="3586" width="8.625" style="100" customWidth="1"/>
    <col min="3587" max="3587" width="9" style="100" customWidth="1"/>
    <col min="3588" max="3588" width="10.25" style="100" customWidth="1"/>
    <col min="3589" max="3589" width="12.75" style="100" customWidth="1"/>
    <col min="3590" max="3590" width="4.5" style="100" customWidth="1"/>
    <col min="3591" max="3840" width="9" style="100"/>
    <col min="3841" max="3841" width="8.25" style="100" customWidth="1"/>
    <col min="3842" max="3842" width="8.625" style="100" customWidth="1"/>
    <col min="3843" max="3843" width="9" style="100" customWidth="1"/>
    <col min="3844" max="3844" width="10.25" style="100" customWidth="1"/>
    <col min="3845" max="3845" width="12.75" style="100" customWidth="1"/>
    <col min="3846" max="3846" width="4.5" style="100" customWidth="1"/>
    <col min="3847" max="4096" width="9" style="100"/>
    <col min="4097" max="4097" width="8.25" style="100" customWidth="1"/>
    <col min="4098" max="4098" width="8.625" style="100" customWidth="1"/>
    <col min="4099" max="4099" width="9" style="100" customWidth="1"/>
    <col min="4100" max="4100" width="10.25" style="100" customWidth="1"/>
    <col min="4101" max="4101" width="12.75" style="100" customWidth="1"/>
    <col min="4102" max="4102" width="4.5" style="100" customWidth="1"/>
    <col min="4103" max="4352" width="9" style="100"/>
    <col min="4353" max="4353" width="8.25" style="100" customWidth="1"/>
    <col min="4354" max="4354" width="8.625" style="100" customWidth="1"/>
    <col min="4355" max="4355" width="9" style="100" customWidth="1"/>
    <col min="4356" max="4356" width="10.25" style="100" customWidth="1"/>
    <col min="4357" max="4357" width="12.75" style="100" customWidth="1"/>
    <col min="4358" max="4358" width="4.5" style="100" customWidth="1"/>
    <col min="4359" max="4608" width="9" style="100"/>
    <col min="4609" max="4609" width="8.25" style="100" customWidth="1"/>
    <col min="4610" max="4610" width="8.625" style="100" customWidth="1"/>
    <col min="4611" max="4611" width="9" style="100" customWidth="1"/>
    <col min="4612" max="4612" width="10.25" style="100" customWidth="1"/>
    <col min="4613" max="4613" width="12.75" style="100" customWidth="1"/>
    <col min="4614" max="4614" width="4.5" style="100" customWidth="1"/>
    <col min="4615" max="4864" width="9" style="100"/>
    <col min="4865" max="4865" width="8.25" style="100" customWidth="1"/>
    <col min="4866" max="4866" width="8.625" style="100" customWidth="1"/>
    <col min="4867" max="4867" width="9" style="100" customWidth="1"/>
    <col min="4868" max="4868" width="10.25" style="100" customWidth="1"/>
    <col min="4869" max="4869" width="12.75" style="100" customWidth="1"/>
    <col min="4870" max="4870" width="4.5" style="100" customWidth="1"/>
    <col min="4871" max="5120" width="9" style="100"/>
    <col min="5121" max="5121" width="8.25" style="100" customWidth="1"/>
    <col min="5122" max="5122" width="8.625" style="100" customWidth="1"/>
    <col min="5123" max="5123" width="9" style="100" customWidth="1"/>
    <col min="5124" max="5124" width="10.25" style="100" customWidth="1"/>
    <col min="5125" max="5125" width="12.75" style="100" customWidth="1"/>
    <col min="5126" max="5126" width="4.5" style="100" customWidth="1"/>
    <col min="5127" max="5376" width="9" style="100"/>
    <col min="5377" max="5377" width="8.25" style="100" customWidth="1"/>
    <col min="5378" max="5378" width="8.625" style="100" customWidth="1"/>
    <col min="5379" max="5379" width="9" style="100" customWidth="1"/>
    <col min="5380" max="5380" width="10.25" style="100" customWidth="1"/>
    <col min="5381" max="5381" width="12.75" style="100" customWidth="1"/>
    <col min="5382" max="5382" width="4.5" style="100" customWidth="1"/>
    <col min="5383" max="5632" width="9" style="100"/>
    <col min="5633" max="5633" width="8.25" style="100" customWidth="1"/>
    <col min="5634" max="5634" width="8.625" style="100" customWidth="1"/>
    <col min="5635" max="5635" width="9" style="100" customWidth="1"/>
    <col min="5636" max="5636" width="10.25" style="100" customWidth="1"/>
    <col min="5637" max="5637" width="12.75" style="100" customWidth="1"/>
    <col min="5638" max="5638" width="4.5" style="100" customWidth="1"/>
    <col min="5639" max="5888" width="9" style="100"/>
    <col min="5889" max="5889" width="8.25" style="100" customWidth="1"/>
    <col min="5890" max="5890" width="8.625" style="100" customWidth="1"/>
    <col min="5891" max="5891" width="9" style="100" customWidth="1"/>
    <col min="5892" max="5892" width="10.25" style="100" customWidth="1"/>
    <col min="5893" max="5893" width="12.75" style="100" customWidth="1"/>
    <col min="5894" max="5894" width="4.5" style="100" customWidth="1"/>
    <col min="5895" max="6144" width="9" style="100"/>
    <col min="6145" max="6145" width="8.25" style="100" customWidth="1"/>
    <col min="6146" max="6146" width="8.625" style="100" customWidth="1"/>
    <col min="6147" max="6147" width="9" style="100" customWidth="1"/>
    <col min="6148" max="6148" width="10.25" style="100" customWidth="1"/>
    <col min="6149" max="6149" width="12.75" style="100" customWidth="1"/>
    <col min="6150" max="6150" width="4.5" style="100" customWidth="1"/>
    <col min="6151" max="6400" width="9" style="100"/>
    <col min="6401" max="6401" width="8.25" style="100" customWidth="1"/>
    <col min="6402" max="6402" width="8.625" style="100" customWidth="1"/>
    <col min="6403" max="6403" width="9" style="100" customWidth="1"/>
    <col min="6404" max="6404" width="10.25" style="100" customWidth="1"/>
    <col min="6405" max="6405" width="12.75" style="100" customWidth="1"/>
    <col min="6406" max="6406" width="4.5" style="100" customWidth="1"/>
    <col min="6407" max="6656" width="9" style="100"/>
    <col min="6657" max="6657" width="8.25" style="100" customWidth="1"/>
    <col min="6658" max="6658" width="8.625" style="100" customWidth="1"/>
    <col min="6659" max="6659" width="9" style="100" customWidth="1"/>
    <col min="6660" max="6660" width="10.25" style="100" customWidth="1"/>
    <col min="6661" max="6661" width="12.75" style="100" customWidth="1"/>
    <col min="6662" max="6662" width="4.5" style="100" customWidth="1"/>
    <col min="6663" max="6912" width="9" style="100"/>
    <col min="6913" max="6913" width="8.25" style="100" customWidth="1"/>
    <col min="6914" max="6914" width="8.625" style="100" customWidth="1"/>
    <col min="6915" max="6915" width="9" style="100" customWidth="1"/>
    <col min="6916" max="6916" width="10.25" style="100" customWidth="1"/>
    <col min="6917" max="6917" width="12.75" style="100" customWidth="1"/>
    <col min="6918" max="6918" width="4.5" style="100" customWidth="1"/>
    <col min="6919" max="7168" width="9" style="100"/>
    <col min="7169" max="7169" width="8.25" style="100" customWidth="1"/>
    <col min="7170" max="7170" width="8.625" style="100" customWidth="1"/>
    <col min="7171" max="7171" width="9" style="100" customWidth="1"/>
    <col min="7172" max="7172" width="10.25" style="100" customWidth="1"/>
    <col min="7173" max="7173" width="12.75" style="100" customWidth="1"/>
    <col min="7174" max="7174" width="4.5" style="100" customWidth="1"/>
    <col min="7175" max="7424" width="9" style="100"/>
    <col min="7425" max="7425" width="8.25" style="100" customWidth="1"/>
    <col min="7426" max="7426" width="8.625" style="100" customWidth="1"/>
    <col min="7427" max="7427" width="9" style="100" customWidth="1"/>
    <col min="7428" max="7428" width="10.25" style="100" customWidth="1"/>
    <col min="7429" max="7429" width="12.75" style="100" customWidth="1"/>
    <col min="7430" max="7430" width="4.5" style="100" customWidth="1"/>
    <col min="7431" max="7680" width="9" style="100"/>
    <col min="7681" max="7681" width="8.25" style="100" customWidth="1"/>
    <col min="7682" max="7682" width="8.625" style="100" customWidth="1"/>
    <col min="7683" max="7683" width="9" style="100" customWidth="1"/>
    <col min="7684" max="7684" width="10.25" style="100" customWidth="1"/>
    <col min="7685" max="7685" width="12.75" style="100" customWidth="1"/>
    <col min="7686" max="7686" width="4.5" style="100" customWidth="1"/>
    <col min="7687" max="7936" width="9" style="100"/>
    <col min="7937" max="7937" width="8.25" style="100" customWidth="1"/>
    <col min="7938" max="7938" width="8.625" style="100" customWidth="1"/>
    <col min="7939" max="7939" width="9" style="100" customWidth="1"/>
    <col min="7940" max="7940" width="10.25" style="100" customWidth="1"/>
    <col min="7941" max="7941" width="12.75" style="100" customWidth="1"/>
    <col min="7942" max="7942" width="4.5" style="100" customWidth="1"/>
    <col min="7943" max="8192" width="9" style="100"/>
    <col min="8193" max="8193" width="8.25" style="100" customWidth="1"/>
    <col min="8194" max="8194" width="8.625" style="100" customWidth="1"/>
    <col min="8195" max="8195" width="9" style="100" customWidth="1"/>
    <col min="8196" max="8196" width="10.25" style="100" customWidth="1"/>
    <col min="8197" max="8197" width="12.75" style="100" customWidth="1"/>
    <col min="8198" max="8198" width="4.5" style="100" customWidth="1"/>
    <col min="8199" max="8448" width="9" style="100"/>
    <col min="8449" max="8449" width="8.25" style="100" customWidth="1"/>
    <col min="8450" max="8450" width="8.625" style="100" customWidth="1"/>
    <col min="8451" max="8451" width="9" style="100" customWidth="1"/>
    <col min="8452" max="8452" width="10.25" style="100" customWidth="1"/>
    <col min="8453" max="8453" width="12.75" style="100" customWidth="1"/>
    <col min="8454" max="8454" width="4.5" style="100" customWidth="1"/>
    <col min="8455" max="8704" width="9" style="100"/>
    <col min="8705" max="8705" width="8.25" style="100" customWidth="1"/>
    <col min="8706" max="8706" width="8.625" style="100" customWidth="1"/>
    <col min="8707" max="8707" width="9" style="100" customWidth="1"/>
    <col min="8708" max="8708" width="10.25" style="100" customWidth="1"/>
    <col min="8709" max="8709" width="12.75" style="100" customWidth="1"/>
    <col min="8710" max="8710" width="4.5" style="100" customWidth="1"/>
    <col min="8711" max="8960" width="9" style="100"/>
    <col min="8961" max="8961" width="8.25" style="100" customWidth="1"/>
    <col min="8962" max="8962" width="8.625" style="100" customWidth="1"/>
    <col min="8963" max="8963" width="9" style="100" customWidth="1"/>
    <col min="8964" max="8964" width="10.25" style="100" customWidth="1"/>
    <col min="8965" max="8965" width="12.75" style="100" customWidth="1"/>
    <col min="8966" max="8966" width="4.5" style="100" customWidth="1"/>
    <col min="8967" max="9216" width="9" style="100"/>
    <col min="9217" max="9217" width="8.25" style="100" customWidth="1"/>
    <col min="9218" max="9218" width="8.625" style="100" customWidth="1"/>
    <col min="9219" max="9219" width="9" style="100" customWidth="1"/>
    <col min="9220" max="9220" width="10.25" style="100" customWidth="1"/>
    <col min="9221" max="9221" width="12.75" style="100" customWidth="1"/>
    <col min="9222" max="9222" width="4.5" style="100" customWidth="1"/>
    <col min="9223" max="9472" width="9" style="100"/>
    <col min="9473" max="9473" width="8.25" style="100" customWidth="1"/>
    <col min="9474" max="9474" width="8.625" style="100" customWidth="1"/>
    <col min="9475" max="9475" width="9" style="100" customWidth="1"/>
    <col min="9476" max="9476" width="10.25" style="100" customWidth="1"/>
    <col min="9477" max="9477" width="12.75" style="100" customWidth="1"/>
    <col min="9478" max="9478" width="4.5" style="100" customWidth="1"/>
    <col min="9479" max="9728" width="9" style="100"/>
    <col min="9729" max="9729" width="8.25" style="100" customWidth="1"/>
    <col min="9730" max="9730" width="8.625" style="100" customWidth="1"/>
    <col min="9731" max="9731" width="9" style="100" customWidth="1"/>
    <col min="9732" max="9732" width="10.25" style="100" customWidth="1"/>
    <col min="9733" max="9733" width="12.75" style="100" customWidth="1"/>
    <col min="9734" max="9734" width="4.5" style="100" customWidth="1"/>
    <col min="9735" max="9984" width="9" style="100"/>
    <col min="9985" max="9985" width="8.25" style="100" customWidth="1"/>
    <col min="9986" max="9986" width="8.625" style="100" customWidth="1"/>
    <col min="9987" max="9987" width="9" style="100" customWidth="1"/>
    <col min="9988" max="9988" width="10.25" style="100" customWidth="1"/>
    <col min="9989" max="9989" width="12.75" style="100" customWidth="1"/>
    <col min="9990" max="9990" width="4.5" style="100" customWidth="1"/>
    <col min="9991" max="10240" width="9" style="100"/>
    <col min="10241" max="10241" width="8.25" style="100" customWidth="1"/>
    <col min="10242" max="10242" width="8.625" style="100" customWidth="1"/>
    <col min="10243" max="10243" width="9" style="100" customWidth="1"/>
    <col min="10244" max="10244" width="10.25" style="100" customWidth="1"/>
    <col min="10245" max="10245" width="12.75" style="100" customWidth="1"/>
    <col min="10246" max="10246" width="4.5" style="100" customWidth="1"/>
    <col min="10247" max="10496" width="9" style="100"/>
    <col min="10497" max="10497" width="8.25" style="100" customWidth="1"/>
    <col min="10498" max="10498" width="8.625" style="100" customWidth="1"/>
    <col min="10499" max="10499" width="9" style="100" customWidth="1"/>
    <col min="10500" max="10500" width="10.25" style="100" customWidth="1"/>
    <col min="10501" max="10501" width="12.75" style="100" customWidth="1"/>
    <col min="10502" max="10502" width="4.5" style="100" customWidth="1"/>
    <col min="10503" max="10752" width="9" style="100"/>
    <col min="10753" max="10753" width="8.25" style="100" customWidth="1"/>
    <col min="10754" max="10754" width="8.625" style="100" customWidth="1"/>
    <col min="10755" max="10755" width="9" style="100" customWidth="1"/>
    <col min="10756" max="10756" width="10.25" style="100" customWidth="1"/>
    <col min="10757" max="10757" width="12.75" style="100" customWidth="1"/>
    <col min="10758" max="10758" width="4.5" style="100" customWidth="1"/>
    <col min="10759" max="11008" width="9" style="100"/>
    <col min="11009" max="11009" width="8.25" style="100" customWidth="1"/>
    <col min="11010" max="11010" width="8.625" style="100" customWidth="1"/>
    <col min="11011" max="11011" width="9" style="100" customWidth="1"/>
    <col min="11012" max="11012" width="10.25" style="100" customWidth="1"/>
    <col min="11013" max="11013" width="12.75" style="100" customWidth="1"/>
    <col min="11014" max="11014" width="4.5" style="100" customWidth="1"/>
    <col min="11015" max="11264" width="9" style="100"/>
    <col min="11265" max="11265" width="8.25" style="100" customWidth="1"/>
    <col min="11266" max="11266" width="8.625" style="100" customWidth="1"/>
    <col min="11267" max="11267" width="9" style="100" customWidth="1"/>
    <col min="11268" max="11268" width="10.25" style="100" customWidth="1"/>
    <col min="11269" max="11269" width="12.75" style="100" customWidth="1"/>
    <col min="11270" max="11270" width="4.5" style="100" customWidth="1"/>
    <col min="11271" max="11520" width="9" style="100"/>
    <col min="11521" max="11521" width="8.25" style="100" customWidth="1"/>
    <col min="11522" max="11522" width="8.625" style="100" customWidth="1"/>
    <col min="11523" max="11523" width="9" style="100" customWidth="1"/>
    <col min="11524" max="11524" width="10.25" style="100" customWidth="1"/>
    <col min="11525" max="11525" width="12.75" style="100" customWidth="1"/>
    <col min="11526" max="11526" width="4.5" style="100" customWidth="1"/>
    <col min="11527" max="11776" width="9" style="100"/>
    <col min="11777" max="11777" width="8.25" style="100" customWidth="1"/>
    <col min="11778" max="11778" width="8.625" style="100" customWidth="1"/>
    <col min="11779" max="11779" width="9" style="100" customWidth="1"/>
    <col min="11780" max="11780" width="10.25" style="100" customWidth="1"/>
    <col min="11781" max="11781" width="12.75" style="100" customWidth="1"/>
    <col min="11782" max="11782" width="4.5" style="100" customWidth="1"/>
    <col min="11783" max="12032" width="9" style="100"/>
    <col min="12033" max="12033" width="8.25" style="100" customWidth="1"/>
    <col min="12034" max="12034" width="8.625" style="100" customWidth="1"/>
    <col min="12035" max="12035" width="9" style="100" customWidth="1"/>
    <col min="12036" max="12036" width="10.25" style="100" customWidth="1"/>
    <col min="12037" max="12037" width="12.75" style="100" customWidth="1"/>
    <col min="12038" max="12038" width="4.5" style="100" customWidth="1"/>
    <col min="12039" max="12288" width="9" style="100"/>
    <col min="12289" max="12289" width="8.25" style="100" customWidth="1"/>
    <col min="12290" max="12290" width="8.625" style="100" customWidth="1"/>
    <col min="12291" max="12291" width="9" style="100" customWidth="1"/>
    <col min="12292" max="12292" width="10.25" style="100" customWidth="1"/>
    <col min="12293" max="12293" width="12.75" style="100" customWidth="1"/>
    <col min="12294" max="12294" width="4.5" style="100" customWidth="1"/>
    <col min="12295" max="12544" width="9" style="100"/>
    <col min="12545" max="12545" width="8.25" style="100" customWidth="1"/>
    <col min="12546" max="12546" width="8.625" style="100" customWidth="1"/>
    <col min="12547" max="12547" width="9" style="100" customWidth="1"/>
    <col min="12548" max="12548" width="10.25" style="100" customWidth="1"/>
    <col min="12549" max="12549" width="12.75" style="100" customWidth="1"/>
    <col min="12550" max="12550" width="4.5" style="100" customWidth="1"/>
    <col min="12551" max="12800" width="9" style="100"/>
    <col min="12801" max="12801" width="8.25" style="100" customWidth="1"/>
    <col min="12802" max="12802" width="8.625" style="100" customWidth="1"/>
    <col min="12803" max="12803" width="9" style="100" customWidth="1"/>
    <col min="12804" max="12804" width="10.25" style="100" customWidth="1"/>
    <col min="12805" max="12805" width="12.75" style="100" customWidth="1"/>
    <col min="12806" max="12806" width="4.5" style="100" customWidth="1"/>
    <col min="12807" max="13056" width="9" style="100"/>
    <col min="13057" max="13057" width="8.25" style="100" customWidth="1"/>
    <col min="13058" max="13058" width="8.625" style="100" customWidth="1"/>
    <col min="13059" max="13059" width="9" style="100" customWidth="1"/>
    <col min="13060" max="13060" width="10.25" style="100" customWidth="1"/>
    <col min="13061" max="13061" width="12.75" style="100" customWidth="1"/>
    <col min="13062" max="13062" width="4.5" style="100" customWidth="1"/>
    <col min="13063" max="13312" width="9" style="100"/>
    <col min="13313" max="13313" width="8.25" style="100" customWidth="1"/>
    <col min="13314" max="13314" width="8.625" style="100" customWidth="1"/>
    <col min="13315" max="13315" width="9" style="100" customWidth="1"/>
    <col min="13316" max="13316" width="10.25" style="100" customWidth="1"/>
    <col min="13317" max="13317" width="12.75" style="100" customWidth="1"/>
    <col min="13318" max="13318" width="4.5" style="100" customWidth="1"/>
    <col min="13319" max="13568" width="9" style="100"/>
    <col min="13569" max="13569" width="8.25" style="100" customWidth="1"/>
    <col min="13570" max="13570" width="8.625" style="100" customWidth="1"/>
    <col min="13571" max="13571" width="9" style="100" customWidth="1"/>
    <col min="13572" max="13572" width="10.25" style="100" customWidth="1"/>
    <col min="13573" max="13573" width="12.75" style="100" customWidth="1"/>
    <col min="13574" max="13574" width="4.5" style="100" customWidth="1"/>
    <col min="13575" max="13824" width="9" style="100"/>
    <col min="13825" max="13825" width="8.25" style="100" customWidth="1"/>
    <col min="13826" max="13826" width="8.625" style="100" customWidth="1"/>
    <col min="13827" max="13827" width="9" style="100" customWidth="1"/>
    <col min="13828" max="13828" width="10.25" style="100" customWidth="1"/>
    <col min="13829" max="13829" width="12.75" style="100" customWidth="1"/>
    <col min="13830" max="13830" width="4.5" style="100" customWidth="1"/>
    <col min="13831" max="14080" width="9" style="100"/>
    <col min="14081" max="14081" width="8.25" style="100" customWidth="1"/>
    <col min="14082" max="14082" width="8.625" style="100" customWidth="1"/>
    <col min="14083" max="14083" width="9" style="100" customWidth="1"/>
    <col min="14084" max="14084" width="10.25" style="100" customWidth="1"/>
    <col min="14085" max="14085" width="12.75" style="100" customWidth="1"/>
    <col min="14086" max="14086" width="4.5" style="100" customWidth="1"/>
    <col min="14087" max="14336" width="9" style="100"/>
    <col min="14337" max="14337" width="8.25" style="100" customWidth="1"/>
    <col min="14338" max="14338" width="8.625" style="100" customWidth="1"/>
    <col min="14339" max="14339" width="9" style="100" customWidth="1"/>
    <col min="14340" max="14340" width="10.25" style="100" customWidth="1"/>
    <col min="14341" max="14341" width="12.75" style="100" customWidth="1"/>
    <col min="14342" max="14342" width="4.5" style="100" customWidth="1"/>
    <col min="14343" max="14592" width="9" style="100"/>
    <col min="14593" max="14593" width="8.25" style="100" customWidth="1"/>
    <col min="14594" max="14594" width="8.625" style="100" customWidth="1"/>
    <col min="14595" max="14595" width="9" style="100" customWidth="1"/>
    <col min="14596" max="14596" width="10.25" style="100" customWidth="1"/>
    <col min="14597" max="14597" width="12.75" style="100" customWidth="1"/>
    <col min="14598" max="14598" width="4.5" style="100" customWidth="1"/>
    <col min="14599" max="14848" width="9" style="100"/>
    <col min="14849" max="14849" width="8.25" style="100" customWidth="1"/>
    <col min="14850" max="14850" width="8.625" style="100" customWidth="1"/>
    <col min="14851" max="14851" width="9" style="100" customWidth="1"/>
    <col min="14852" max="14852" width="10.25" style="100" customWidth="1"/>
    <col min="14853" max="14853" width="12.75" style="100" customWidth="1"/>
    <col min="14854" max="14854" width="4.5" style="100" customWidth="1"/>
    <col min="14855" max="15104" width="9" style="100"/>
    <col min="15105" max="15105" width="8.25" style="100" customWidth="1"/>
    <col min="15106" max="15106" width="8.625" style="100" customWidth="1"/>
    <col min="15107" max="15107" width="9" style="100" customWidth="1"/>
    <col min="15108" max="15108" width="10.25" style="100" customWidth="1"/>
    <col min="15109" max="15109" width="12.75" style="100" customWidth="1"/>
    <col min="15110" max="15110" width="4.5" style="100" customWidth="1"/>
    <col min="15111" max="15360" width="9" style="100"/>
    <col min="15361" max="15361" width="8.25" style="100" customWidth="1"/>
    <col min="15362" max="15362" width="8.625" style="100" customWidth="1"/>
    <col min="15363" max="15363" width="9" style="100" customWidth="1"/>
    <col min="15364" max="15364" width="10.25" style="100" customWidth="1"/>
    <col min="15365" max="15365" width="12.75" style="100" customWidth="1"/>
    <col min="15366" max="15366" width="4.5" style="100" customWidth="1"/>
    <col min="15367" max="15616" width="9" style="100"/>
    <col min="15617" max="15617" width="8.25" style="100" customWidth="1"/>
    <col min="15618" max="15618" width="8.625" style="100" customWidth="1"/>
    <col min="15619" max="15619" width="9" style="100" customWidth="1"/>
    <col min="15620" max="15620" width="10.25" style="100" customWidth="1"/>
    <col min="15621" max="15621" width="12.75" style="100" customWidth="1"/>
    <col min="15622" max="15622" width="4.5" style="100" customWidth="1"/>
    <col min="15623" max="15872" width="9" style="100"/>
    <col min="15873" max="15873" width="8.25" style="100" customWidth="1"/>
    <col min="15874" max="15874" width="8.625" style="100" customWidth="1"/>
    <col min="15875" max="15875" width="9" style="100" customWidth="1"/>
    <col min="15876" max="15876" width="10.25" style="100" customWidth="1"/>
    <col min="15877" max="15877" width="12.75" style="100" customWidth="1"/>
    <col min="15878" max="15878" width="4.5" style="100" customWidth="1"/>
    <col min="15879" max="16128" width="9" style="100"/>
    <col min="16129" max="16129" width="8.25" style="100" customWidth="1"/>
    <col min="16130" max="16130" width="8.625" style="100" customWidth="1"/>
    <col min="16131" max="16131" width="9" style="100" customWidth="1"/>
    <col min="16132" max="16132" width="10.25" style="100" customWidth="1"/>
    <col min="16133" max="16133" width="12.75" style="100" customWidth="1"/>
    <col min="16134" max="16134" width="4.5" style="100" customWidth="1"/>
    <col min="16135" max="16384" width="9" style="100"/>
  </cols>
  <sheetData>
    <row r="1" spans="1:7" ht="22.5" customHeight="1">
      <c r="A1" s="120" t="s">
        <v>154</v>
      </c>
      <c r="B1" s="120"/>
      <c r="C1" s="120"/>
      <c r="D1" s="120"/>
      <c r="E1" s="120"/>
    </row>
    <row r="2" spans="1:7" ht="15" customHeight="1">
      <c r="A2" s="106" t="s">
        <v>158</v>
      </c>
      <c r="B2" s="105" t="s">
        <v>159</v>
      </c>
      <c r="C2" s="105" t="s">
        <v>160</v>
      </c>
      <c r="D2" s="105" t="s">
        <v>161</v>
      </c>
      <c r="E2" s="107" t="s">
        <v>162</v>
      </c>
      <c r="G2" s="101" t="s">
        <v>141</v>
      </c>
    </row>
    <row r="3" spans="1:7" ht="16.5">
      <c r="A3" s="108" t="s">
        <v>142</v>
      </c>
      <c r="B3" s="109" t="s">
        <v>150</v>
      </c>
      <c r="C3" s="110">
        <v>24</v>
      </c>
      <c r="D3" s="110">
        <v>1400</v>
      </c>
      <c r="E3" s="111">
        <f>D3*C3</f>
        <v>33600</v>
      </c>
      <c r="G3" s="100" t="s">
        <v>144</v>
      </c>
    </row>
    <row r="4" spans="1:7" ht="16.5">
      <c r="A4" s="112" t="s">
        <v>145</v>
      </c>
      <c r="B4" s="113" t="s">
        <v>146</v>
      </c>
      <c r="C4" s="114">
        <v>10</v>
      </c>
      <c r="D4" s="114">
        <v>1300</v>
      </c>
      <c r="E4" s="111">
        <f t="shared" ref="E4:E9" si="0">D4*C4</f>
        <v>13000</v>
      </c>
      <c r="G4" s="100" t="s">
        <v>147</v>
      </c>
    </row>
    <row r="5" spans="1:7" ht="16.5">
      <c r="A5" s="112" t="s">
        <v>148</v>
      </c>
      <c r="B5" s="113" t="s">
        <v>149</v>
      </c>
      <c r="C5" s="114">
        <v>15</v>
      </c>
      <c r="D5" s="114">
        <v>1200</v>
      </c>
      <c r="E5" s="111">
        <f t="shared" si="0"/>
        <v>18000</v>
      </c>
      <c r="G5" s="100" t="s">
        <v>156</v>
      </c>
    </row>
    <row r="6" spans="1:7" ht="16.5">
      <c r="A6" s="112" t="s">
        <v>145</v>
      </c>
      <c r="B6" s="113" t="s">
        <v>149</v>
      </c>
      <c r="C6" s="114">
        <v>8</v>
      </c>
      <c r="D6" s="114">
        <v>1200</v>
      </c>
      <c r="E6" s="111">
        <f t="shared" si="0"/>
        <v>9600</v>
      </c>
      <c r="G6" s="100" t="s">
        <v>157</v>
      </c>
    </row>
    <row r="7" spans="1:7" ht="16.5">
      <c r="A7" s="112" t="s">
        <v>148</v>
      </c>
      <c r="B7" s="113" t="s">
        <v>143</v>
      </c>
      <c r="C7" s="114">
        <v>23</v>
      </c>
      <c r="D7" s="114">
        <v>1400</v>
      </c>
      <c r="E7" s="111">
        <f t="shared" si="0"/>
        <v>32200</v>
      </c>
      <c r="G7" s="100" t="s">
        <v>152</v>
      </c>
    </row>
    <row r="8" spans="1:7" ht="16.5">
      <c r="A8" s="112" t="s">
        <v>142</v>
      </c>
      <c r="B8" s="113" t="s">
        <v>150</v>
      </c>
      <c r="C8" s="114">
        <v>18</v>
      </c>
      <c r="D8" s="114">
        <v>2000</v>
      </c>
      <c r="E8" s="111">
        <f t="shared" si="0"/>
        <v>36000</v>
      </c>
      <c r="G8" s="100" t="s">
        <v>153</v>
      </c>
    </row>
    <row r="9" spans="1:7" ht="16.5">
      <c r="A9" s="112" t="s">
        <v>151</v>
      </c>
      <c r="B9" s="113" t="s">
        <v>146</v>
      </c>
      <c r="C9" s="114">
        <v>19</v>
      </c>
      <c r="D9" s="114">
        <v>1300</v>
      </c>
      <c r="E9" s="111">
        <f t="shared" si="0"/>
        <v>24700</v>
      </c>
      <c r="G9" s="100" t="s">
        <v>169</v>
      </c>
    </row>
    <row r="10" spans="1:7" ht="15.75" customHeight="1">
      <c r="A10" s="121" t="s">
        <v>163</v>
      </c>
      <c r="B10" s="122"/>
      <c r="C10" s="115">
        <f>AVERAGE(C3:C9)</f>
        <v>16.714285714285715</v>
      </c>
      <c r="D10" s="115">
        <f>AVERAGE(D3:D9)</f>
        <v>1400</v>
      </c>
      <c r="E10" s="115">
        <f>AVERAGE(E3:E9)</f>
        <v>23871.428571428572</v>
      </c>
    </row>
    <row r="11" spans="1:7" ht="15.75" customHeight="1">
      <c r="A11" s="121" t="s">
        <v>164</v>
      </c>
      <c r="B11" s="122"/>
      <c r="C11" s="115">
        <f>ROUND(AVERAGE(C3:C9),0)</f>
        <v>17</v>
      </c>
      <c r="D11" s="115">
        <f t="shared" ref="D11:E11" si="1">ROUND(AVERAGE(D3:D9),0)</f>
        <v>1400</v>
      </c>
      <c r="E11" s="115">
        <f t="shared" si="1"/>
        <v>23871</v>
      </c>
    </row>
    <row r="12" spans="1:7" ht="15.75" customHeight="1">
      <c r="A12" s="121" t="s">
        <v>165</v>
      </c>
      <c r="B12" s="122"/>
      <c r="C12" s="116">
        <f>ROUND(AVERAGE(C3:C9),-1)</f>
        <v>20</v>
      </c>
      <c r="D12" s="103">
        <f>ROUND(AVERAGE(D3:D9),-1)</f>
        <v>1400</v>
      </c>
      <c r="E12" s="104">
        <f>ROUND(AVERAGE(E3:E9),-1)</f>
        <v>23870</v>
      </c>
    </row>
    <row r="13" spans="1:7" ht="15.75" customHeight="1">
      <c r="A13" s="118" t="s">
        <v>166</v>
      </c>
      <c r="B13" s="118"/>
      <c r="C13" s="118"/>
      <c r="D13" s="119"/>
      <c r="E13" s="102">
        <f>SUMIF(B3:B9,B5,C3:C9)</f>
        <v>23</v>
      </c>
    </row>
    <row r="14" spans="1:7" ht="15.75" customHeight="1">
      <c r="A14" s="118" t="s">
        <v>167</v>
      </c>
      <c r="B14" s="118"/>
      <c r="C14" s="118"/>
      <c r="D14" s="119"/>
      <c r="E14" s="102">
        <f>SUMIF(C3:C9,"&gt;=20",E3:E9)</f>
        <v>65800</v>
      </c>
    </row>
    <row r="15" spans="1:7" ht="16.5">
      <c r="A15" s="118" t="s">
        <v>168</v>
      </c>
      <c r="B15" s="118"/>
      <c r="C15" s="118"/>
      <c r="D15" s="119"/>
      <c r="E15" s="102">
        <f>AVERAGEIF(B3:B9,B8,D3:D9)</f>
        <v>1700</v>
      </c>
    </row>
  </sheetData>
  <mergeCells count="7">
    <mergeCell ref="A15:D15"/>
    <mergeCell ref="A1:E1"/>
    <mergeCell ref="A10:B10"/>
    <mergeCell ref="A11:B11"/>
    <mergeCell ref="A12:B12"/>
    <mergeCell ref="A13:D13"/>
    <mergeCell ref="A14:D14"/>
  </mergeCells>
  <phoneticPr fontId="3" type="noConversion"/>
  <pageMargins left="0.75" right="0.75" top="1" bottom="1" header="0.5" footer="0.5"/>
  <pageSetup paperSize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W21"/>
  <sheetViews>
    <sheetView workbookViewId="0">
      <selection activeCell="B2" sqref="B2:T2"/>
    </sheetView>
  </sheetViews>
  <sheetFormatPr defaultColWidth="9" defaultRowHeight="16.5" customHeight="1"/>
  <cols>
    <col min="1" max="1" width="2.625" style="2" customWidth="1"/>
    <col min="2" max="2" width="6.625" style="2" customWidth="1"/>
    <col min="3" max="3" width="14.625" style="2" customWidth="1"/>
    <col min="4" max="6" width="6.625" style="2" customWidth="1"/>
    <col min="7" max="7" width="2.625" style="2" customWidth="1"/>
    <col min="8" max="8" width="8.625" style="2" customWidth="1"/>
    <col min="9" max="21" width="2.625" style="2" customWidth="1"/>
    <col min="22" max="22" width="20.625" style="2" customWidth="1"/>
    <col min="23" max="16384" width="9" style="2"/>
  </cols>
  <sheetData>
    <row r="1" spans="2:23" ht="12.75" thickBot="1"/>
    <row r="2" spans="2:23" ht="39.950000000000003" customHeight="1" thickBot="1">
      <c r="B2" s="158" t="s">
        <v>11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60"/>
    </row>
    <row r="3" spans="2:23" s="3" customFormat="1" ht="18" customHeight="1">
      <c r="B3" s="4"/>
      <c r="C3" s="161" t="s">
        <v>12</v>
      </c>
      <c r="D3" s="161"/>
      <c r="E3" s="5" t="s">
        <v>13</v>
      </c>
      <c r="F3" s="6"/>
      <c r="G3" s="162" t="s">
        <v>14</v>
      </c>
      <c r="H3" s="7" t="s">
        <v>15</v>
      </c>
      <c r="I3" s="8">
        <v>1</v>
      </c>
      <c r="J3" s="8">
        <v>2</v>
      </c>
      <c r="K3" s="8">
        <v>3</v>
      </c>
      <c r="L3" s="9" t="s">
        <v>16</v>
      </c>
      <c r="M3" s="8">
        <v>4</v>
      </c>
      <c r="N3" s="8">
        <v>5</v>
      </c>
      <c r="O3" s="9" t="s">
        <v>16</v>
      </c>
      <c r="P3" s="8">
        <v>6</v>
      </c>
      <c r="Q3" s="8">
        <v>7</v>
      </c>
      <c r="R3" s="8">
        <v>8</v>
      </c>
      <c r="S3" s="8">
        <v>9</v>
      </c>
      <c r="T3" s="10">
        <v>0</v>
      </c>
      <c r="V3" s="37" t="s">
        <v>44</v>
      </c>
      <c r="W3" s="12" t="s">
        <v>17</v>
      </c>
    </row>
    <row r="4" spans="2:23" s="3" customFormat="1" ht="18" customHeight="1">
      <c r="B4" s="13"/>
      <c r="C4" s="165"/>
      <c r="D4" s="165"/>
      <c r="E4" s="14"/>
      <c r="F4" s="14"/>
      <c r="G4" s="163"/>
      <c r="H4" s="15" t="s">
        <v>18</v>
      </c>
      <c r="I4" s="166" t="s">
        <v>0</v>
      </c>
      <c r="J4" s="167"/>
      <c r="K4" s="167"/>
      <c r="L4" s="167"/>
      <c r="M4" s="167"/>
      <c r="N4" s="167"/>
      <c r="O4" s="168"/>
      <c r="P4" s="169" t="s">
        <v>19</v>
      </c>
      <c r="Q4" s="170"/>
      <c r="R4" s="171" t="s">
        <v>20</v>
      </c>
      <c r="S4" s="172"/>
      <c r="T4" s="173"/>
      <c r="V4" s="16">
        <v>3</v>
      </c>
      <c r="W4" s="17">
        <v>1</v>
      </c>
    </row>
    <row r="5" spans="2:23" s="3" customFormat="1" ht="18" customHeight="1">
      <c r="B5" s="18" t="s">
        <v>21</v>
      </c>
      <c r="C5" s="174">
        <v>39359</v>
      </c>
      <c r="D5" s="174"/>
      <c r="E5" s="14"/>
      <c r="F5" s="14"/>
      <c r="G5" s="163"/>
      <c r="H5" s="15" t="s">
        <v>22</v>
      </c>
      <c r="I5" s="166" t="s">
        <v>23</v>
      </c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6"/>
      <c r="V5" s="16">
        <v>6</v>
      </c>
      <c r="W5" s="17">
        <v>0.9</v>
      </c>
    </row>
    <row r="6" spans="2:23" s="3" customFormat="1" ht="18" customHeight="1" thickBot="1">
      <c r="B6" s="19" t="s">
        <v>24</v>
      </c>
      <c r="C6" s="177" t="s">
        <v>25</v>
      </c>
      <c r="D6" s="177"/>
      <c r="E6" s="20"/>
      <c r="F6" s="20"/>
      <c r="G6" s="163"/>
      <c r="H6" s="21" t="s">
        <v>26</v>
      </c>
      <c r="I6" s="178" t="s">
        <v>27</v>
      </c>
      <c r="J6" s="178"/>
      <c r="K6" s="178"/>
      <c r="L6" s="178"/>
      <c r="M6" s="178"/>
      <c r="N6" s="179" t="s">
        <v>28</v>
      </c>
      <c r="O6" s="179"/>
      <c r="P6" s="145" t="s">
        <v>29</v>
      </c>
      <c r="Q6" s="146"/>
      <c r="R6" s="146"/>
      <c r="S6" s="146"/>
      <c r="T6" s="147"/>
      <c r="V6" s="22">
        <v>10</v>
      </c>
      <c r="W6" s="23">
        <v>0.8</v>
      </c>
    </row>
    <row r="7" spans="2:23" s="3" customFormat="1" ht="18" customHeight="1" thickBot="1">
      <c r="B7" s="24" t="s">
        <v>1</v>
      </c>
      <c r="C7" s="180">
        <f>I16+N16</f>
        <v>7237780</v>
      </c>
      <c r="D7" s="180"/>
      <c r="E7" s="25"/>
      <c r="F7" s="25"/>
      <c r="G7" s="164"/>
      <c r="H7" s="21" t="s">
        <v>30</v>
      </c>
      <c r="I7" s="166" t="s">
        <v>31</v>
      </c>
      <c r="J7" s="175"/>
      <c r="K7" s="175"/>
      <c r="L7" s="175"/>
      <c r="M7" s="175"/>
      <c r="N7" s="179" t="s">
        <v>32</v>
      </c>
      <c r="O7" s="179"/>
      <c r="P7" s="145" t="s">
        <v>33</v>
      </c>
      <c r="Q7" s="146"/>
      <c r="R7" s="146"/>
      <c r="S7" s="146"/>
      <c r="T7" s="147"/>
    </row>
    <row r="8" spans="2:23" s="3" customFormat="1" ht="18" customHeight="1" thickBot="1">
      <c r="B8" s="26" t="s">
        <v>34</v>
      </c>
      <c r="C8" s="154" t="s">
        <v>35</v>
      </c>
      <c r="D8" s="155"/>
      <c r="E8" s="27" t="s">
        <v>36</v>
      </c>
      <c r="F8" s="28" t="s">
        <v>37</v>
      </c>
      <c r="G8" s="154" t="s">
        <v>38</v>
      </c>
      <c r="H8" s="155"/>
      <c r="I8" s="154" t="s">
        <v>39</v>
      </c>
      <c r="J8" s="156"/>
      <c r="K8" s="156"/>
      <c r="L8" s="156"/>
      <c r="M8" s="155"/>
      <c r="N8" s="154" t="s">
        <v>40</v>
      </c>
      <c r="O8" s="156"/>
      <c r="P8" s="156"/>
      <c r="Q8" s="155"/>
      <c r="R8" s="154" t="s">
        <v>41</v>
      </c>
      <c r="S8" s="156"/>
      <c r="T8" s="157"/>
      <c r="V8" s="11" t="s">
        <v>2</v>
      </c>
      <c r="W8" s="12" t="s">
        <v>3</v>
      </c>
    </row>
    <row r="9" spans="2:23" s="3" customFormat="1" ht="18" customHeight="1">
      <c r="B9" s="29" t="s">
        <v>42</v>
      </c>
      <c r="C9" s="148" t="s">
        <v>4</v>
      </c>
      <c r="D9" s="149"/>
      <c r="E9" s="30">
        <v>3</v>
      </c>
      <c r="F9" s="31">
        <f>VLOOKUP(E9,$V$3:$W$6,2)</f>
        <v>1</v>
      </c>
      <c r="G9" s="150">
        <f>VLOOKUP(C9,$V$8:$W$15,2,FALSE)</f>
        <v>480000</v>
      </c>
      <c r="H9" s="151"/>
      <c r="I9" s="150">
        <f>IFERROR(E9*F9*G9,"")</f>
        <v>1440000</v>
      </c>
      <c r="J9" s="152"/>
      <c r="K9" s="152"/>
      <c r="L9" s="152"/>
      <c r="M9" s="151"/>
      <c r="N9" s="150">
        <f>IFERROR(I9*10%,"")</f>
        <v>144000</v>
      </c>
      <c r="O9" s="152"/>
      <c r="P9" s="152"/>
      <c r="Q9" s="151"/>
      <c r="R9" s="150"/>
      <c r="S9" s="152"/>
      <c r="T9" s="153"/>
      <c r="V9" s="16" t="s">
        <v>4</v>
      </c>
      <c r="W9" s="32">
        <v>480000</v>
      </c>
    </row>
    <row r="10" spans="2:23" s="3" customFormat="1" ht="18" customHeight="1">
      <c r="B10" s="33" t="s">
        <v>42</v>
      </c>
      <c r="C10" s="130" t="s">
        <v>5</v>
      </c>
      <c r="D10" s="131"/>
      <c r="E10" s="34">
        <v>4</v>
      </c>
      <c r="F10" s="35">
        <f t="shared" ref="F10:F15" si="0">VLOOKUP(E10,$V$3:$W$6,2)</f>
        <v>1</v>
      </c>
      <c r="G10" s="132">
        <f t="shared" ref="G10:G15" si="1">VLOOKUP(C10,$V$8:$W$15,2,FALSE)</f>
        <v>299900</v>
      </c>
      <c r="H10" s="133"/>
      <c r="I10" s="132">
        <f t="shared" ref="I10:I15" si="2">IFERROR(E10*F10*G10,"")</f>
        <v>1199600</v>
      </c>
      <c r="J10" s="134"/>
      <c r="K10" s="134"/>
      <c r="L10" s="134"/>
      <c r="M10" s="133"/>
      <c r="N10" s="132">
        <f t="shared" ref="N10:N15" si="3">IFERROR(I10*10%,"")</f>
        <v>119960</v>
      </c>
      <c r="O10" s="134"/>
      <c r="P10" s="134"/>
      <c r="Q10" s="133"/>
      <c r="R10" s="132"/>
      <c r="S10" s="134"/>
      <c r="T10" s="139"/>
      <c r="V10" s="16" t="s">
        <v>6</v>
      </c>
      <c r="W10" s="32">
        <v>588000</v>
      </c>
    </row>
    <row r="11" spans="2:23" s="3" customFormat="1" ht="18" customHeight="1">
      <c r="B11" s="33" t="s">
        <v>42</v>
      </c>
      <c r="C11" s="130" t="s">
        <v>6</v>
      </c>
      <c r="D11" s="131"/>
      <c r="E11" s="34">
        <v>3</v>
      </c>
      <c r="F11" s="35">
        <f t="shared" si="0"/>
        <v>1</v>
      </c>
      <c r="G11" s="132">
        <f t="shared" si="1"/>
        <v>588000</v>
      </c>
      <c r="H11" s="133"/>
      <c r="I11" s="132">
        <f t="shared" si="2"/>
        <v>1764000</v>
      </c>
      <c r="J11" s="134"/>
      <c r="K11" s="134"/>
      <c r="L11" s="134"/>
      <c r="M11" s="133"/>
      <c r="N11" s="132">
        <f t="shared" si="3"/>
        <v>176400</v>
      </c>
      <c r="O11" s="134"/>
      <c r="P11" s="134"/>
      <c r="Q11" s="133"/>
      <c r="R11" s="132"/>
      <c r="S11" s="134"/>
      <c r="T11" s="139"/>
      <c r="V11" s="16" t="s">
        <v>5</v>
      </c>
      <c r="W11" s="32">
        <v>299900</v>
      </c>
    </row>
    <row r="12" spans="2:23" s="3" customFormat="1" ht="18" customHeight="1">
      <c r="B12" s="33" t="s">
        <v>42</v>
      </c>
      <c r="C12" s="130" t="s">
        <v>7</v>
      </c>
      <c r="D12" s="131"/>
      <c r="E12" s="34">
        <v>6</v>
      </c>
      <c r="F12" s="35">
        <f t="shared" si="0"/>
        <v>0.9</v>
      </c>
      <c r="G12" s="132">
        <f t="shared" si="1"/>
        <v>403000</v>
      </c>
      <c r="H12" s="133"/>
      <c r="I12" s="132">
        <f t="shared" si="2"/>
        <v>2176200</v>
      </c>
      <c r="J12" s="134"/>
      <c r="K12" s="134"/>
      <c r="L12" s="134"/>
      <c r="M12" s="133"/>
      <c r="N12" s="132">
        <f t="shared" si="3"/>
        <v>217620</v>
      </c>
      <c r="O12" s="134"/>
      <c r="P12" s="134"/>
      <c r="Q12" s="133"/>
      <c r="R12" s="132"/>
      <c r="S12" s="134"/>
      <c r="T12" s="139"/>
      <c r="V12" s="16" t="s">
        <v>7</v>
      </c>
      <c r="W12" s="32">
        <v>403000</v>
      </c>
    </row>
    <row r="13" spans="2:23" s="3" customFormat="1" ht="18" customHeight="1">
      <c r="B13" s="33"/>
      <c r="C13" s="130"/>
      <c r="D13" s="131"/>
      <c r="E13" s="34"/>
      <c r="F13" s="35" t="e">
        <f t="shared" si="0"/>
        <v>#N/A</v>
      </c>
      <c r="G13" s="132" t="e">
        <f t="shared" si="1"/>
        <v>#N/A</v>
      </c>
      <c r="H13" s="133"/>
      <c r="I13" s="132" t="str">
        <f t="shared" si="2"/>
        <v/>
      </c>
      <c r="J13" s="134"/>
      <c r="K13" s="134"/>
      <c r="L13" s="134"/>
      <c r="M13" s="133"/>
      <c r="N13" s="132" t="str">
        <f t="shared" si="3"/>
        <v/>
      </c>
      <c r="O13" s="134"/>
      <c r="P13" s="134"/>
      <c r="Q13" s="133"/>
      <c r="R13" s="132"/>
      <c r="S13" s="134"/>
      <c r="T13" s="139"/>
      <c r="V13" s="16" t="s">
        <v>9</v>
      </c>
      <c r="W13" s="32">
        <v>275000</v>
      </c>
    </row>
    <row r="14" spans="2:23" s="3" customFormat="1" ht="18" customHeight="1">
      <c r="B14" s="33"/>
      <c r="C14" s="130"/>
      <c r="D14" s="131"/>
      <c r="E14" s="34"/>
      <c r="F14" s="35" t="e">
        <f t="shared" si="0"/>
        <v>#N/A</v>
      </c>
      <c r="G14" s="132" t="e">
        <f t="shared" si="1"/>
        <v>#N/A</v>
      </c>
      <c r="H14" s="133"/>
      <c r="I14" s="132" t="str">
        <f t="shared" si="2"/>
        <v/>
      </c>
      <c r="J14" s="134"/>
      <c r="K14" s="134"/>
      <c r="L14" s="134"/>
      <c r="M14" s="133"/>
      <c r="N14" s="132" t="str">
        <f t="shared" si="3"/>
        <v/>
      </c>
      <c r="O14" s="134"/>
      <c r="P14" s="134"/>
      <c r="Q14" s="133"/>
      <c r="R14" s="132"/>
      <c r="S14" s="134"/>
      <c r="T14" s="139"/>
      <c r="V14" s="16" t="s">
        <v>8</v>
      </c>
      <c r="W14" s="32">
        <v>275000</v>
      </c>
    </row>
    <row r="15" spans="2:23" s="3" customFormat="1" ht="18" customHeight="1" thickBot="1">
      <c r="B15" s="33"/>
      <c r="C15" s="140"/>
      <c r="D15" s="141"/>
      <c r="E15" s="34"/>
      <c r="F15" s="35" t="e">
        <f t="shared" si="0"/>
        <v>#N/A</v>
      </c>
      <c r="G15" s="142" t="e">
        <f t="shared" si="1"/>
        <v>#N/A</v>
      </c>
      <c r="H15" s="143"/>
      <c r="I15" s="142" t="str">
        <f t="shared" si="2"/>
        <v/>
      </c>
      <c r="J15" s="144"/>
      <c r="K15" s="144"/>
      <c r="L15" s="144"/>
      <c r="M15" s="143"/>
      <c r="N15" s="142" t="str">
        <f t="shared" si="3"/>
        <v/>
      </c>
      <c r="O15" s="144"/>
      <c r="P15" s="144"/>
      <c r="Q15" s="143"/>
      <c r="R15" s="132"/>
      <c r="S15" s="134"/>
      <c r="T15" s="139"/>
      <c r="V15" s="22" t="s">
        <v>10</v>
      </c>
      <c r="W15" s="36">
        <v>275000</v>
      </c>
    </row>
    <row r="16" spans="2:23" s="3" customFormat="1" ht="18" customHeight="1" thickTop="1" thickBot="1">
      <c r="B16" s="135" t="s">
        <v>43</v>
      </c>
      <c r="C16" s="136"/>
      <c r="D16" s="136"/>
      <c r="E16" s="136"/>
      <c r="F16" s="136"/>
      <c r="G16" s="136"/>
      <c r="H16" s="137"/>
      <c r="I16" s="123">
        <f>SUM(I9:M15)</f>
        <v>6579800</v>
      </c>
      <c r="J16" s="124"/>
      <c r="K16" s="124"/>
      <c r="L16" s="124"/>
      <c r="M16" s="138"/>
      <c r="N16" s="123">
        <f>I16*10%</f>
        <v>657980</v>
      </c>
      <c r="O16" s="124"/>
      <c r="P16" s="124"/>
      <c r="Q16" s="138"/>
      <c r="R16" s="123"/>
      <c r="S16" s="124"/>
      <c r="T16" s="125"/>
    </row>
    <row r="17" spans="2:6" ht="12.75" thickBot="1"/>
    <row r="18" spans="2:6">
      <c r="B18" s="126" t="s">
        <v>44</v>
      </c>
      <c r="C18" s="127"/>
      <c r="D18" s="38">
        <v>3</v>
      </c>
      <c r="E18" s="38">
        <v>6</v>
      </c>
      <c r="F18" s="39">
        <v>10</v>
      </c>
    </row>
    <row r="19" spans="2:6" ht="17.25" thickBot="1">
      <c r="B19" s="128" t="s">
        <v>37</v>
      </c>
      <c r="C19" s="129"/>
      <c r="D19" s="40">
        <v>1</v>
      </c>
      <c r="E19" s="40">
        <v>0.9</v>
      </c>
      <c r="F19" s="23">
        <v>0.8</v>
      </c>
    </row>
    <row r="20" spans="2:6" ht="12">
      <c r="D20" s="41"/>
      <c r="E20" s="41"/>
      <c r="F20" s="41"/>
    </row>
    <row r="21" spans="2:6" ht="12"/>
  </sheetData>
  <mergeCells count="63">
    <mergeCell ref="B2:T2"/>
    <mergeCell ref="C3:D3"/>
    <mergeCell ref="G3:G7"/>
    <mergeCell ref="C4:D4"/>
    <mergeCell ref="I4:O4"/>
    <mergeCell ref="P4:Q4"/>
    <mergeCell ref="R4:T4"/>
    <mergeCell ref="C5:D5"/>
    <mergeCell ref="I5:T5"/>
    <mergeCell ref="C6:D6"/>
    <mergeCell ref="I6:M6"/>
    <mergeCell ref="N6:O6"/>
    <mergeCell ref="P6:T6"/>
    <mergeCell ref="C7:D7"/>
    <mergeCell ref="I7:M7"/>
    <mergeCell ref="N7:O7"/>
    <mergeCell ref="P7:T7"/>
    <mergeCell ref="C9:D9"/>
    <mergeCell ref="G9:H9"/>
    <mergeCell ref="I9:M9"/>
    <mergeCell ref="N9:Q9"/>
    <mergeCell ref="R9:T9"/>
    <mergeCell ref="C8:D8"/>
    <mergeCell ref="G8:H8"/>
    <mergeCell ref="I8:M8"/>
    <mergeCell ref="N8:Q8"/>
    <mergeCell ref="R8:T8"/>
    <mergeCell ref="C11:D11"/>
    <mergeCell ref="G11:H11"/>
    <mergeCell ref="I11:M11"/>
    <mergeCell ref="N11:Q11"/>
    <mergeCell ref="R11:T11"/>
    <mergeCell ref="C10:D10"/>
    <mergeCell ref="G10:H10"/>
    <mergeCell ref="I10:M10"/>
    <mergeCell ref="N10:Q10"/>
    <mergeCell ref="R10:T10"/>
    <mergeCell ref="C13:D13"/>
    <mergeCell ref="G13:H13"/>
    <mergeCell ref="I13:M13"/>
    <mergeCell ref="N13:Q13"/>
    <mergeCell ref="R13:T13"/>
    <mergeCell ref="C12:D12"/>
    <mergeCell ref="G12:H12"/>
    <mergeCell ref="I12:M12"/>
    <mergeCell ref="N12:Q12"/>
    <mergeCell ref="R12:T12"/>
    <mergeCell ref="R16:T16"/>
    <mergeCell ref="B18:C18"/>
    <mergeCell ref="B19:C19"/>
    <mergeCell ref="C14:D14"/>
    <mergeCell ref="G14:H14"/>
    <mergeCell ref="I14:M14"/>
    <mergeCell ref="N14:Q14"/>
    <mergeCell ref="B16:H16"/>
    <mergeCell ref="I16:M16"/>
    <mergeCell ref="N16:Q16"/>
    <mergeCell ref="R14:T14"/>
    <mergeCell ref="C15:D15"/>
    <mergeCell ref="G15:H15"/>
    <mergeCell ref="I15:M15"/>
    <mergeCell ref="N15:Q15"/>
    <mergeCell ref="R15:T15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"/>
  <sheetViews>
    <sheetView workbookViewId="0">
      <selection activeCell="B2" sqref="B2:T2"/>
    </sheetView>
  </sheetViews>
  <sheetFormatPr defaultRowHeight="16.5"/>
  <cols>
    <col min="1" max="1" width="12.625" style="42" customWidth="1"/>
    <col min="2" max="5" width="9" style="42"/>
    <col min="6" max="6" width="2.625" style="42" customWidth="1"/>
    <col min="7" max="11" width="9" style="42"/>
    <col min="12" max="13" width="10.625" style="42" customWidth="1"/>
    <col min="14" max="16384" width="9" style="42"/>
  </cols>
  <sheetData>
    <row r="1" spans="1:13" s="47" customFormat="1" ht="20.25" customHeight="1" thickBot="1">
      <c r="A1" s="48" t="s">
        <v>45</v>
      </c>
      <c r="B1" s="49"/>
      <c r="C1" s="49"/>
      <c r="D1" s="49"/>
      <c r="E1" s="49"/>
      <c r="G1" s="50" t="s">
        <v>46</v>
      </c>
      <c r="H1" s="50"/>
      <c r="I1" s="50"/>
      <c r="J1" s="50"/>
      <c r="K1" s="50"/>
      <c r="L1" s="50"/>
      <c r="M1" s="50"/>
    </row>
    <row r="2" spans="1:13" ht="16.5" customHeight="1" thickTop="1"/>
    <row r="3" spans="1:13" ht="33" customHeight="1">
      <c r="A3" s="43" t="s">
        <v>99</v>
      </c>
      <c r="B3" s="44" t="s">
        <v>47</v>
      </c>
      <c r="C3" s="44" t="s">
        <v>48</v>
      </c>
      <c r="D3" s="44" t="s">
        <v>49</v>
      </c>
      <c r="E3" s="44" t="s">
        <v>50</v>
      </c>
      <c r="G3" s="51" t="s">
        <v>51</v>
      </c>
      <c r="H3" s="51" t="s">
        <v>100</v>
      </c>
      <c r="I3" s="51" t="s">
        <v>52</v>
      </c>
      <c r="J3" s="52" t="s">
        <v>101</v>
      </c>
      <c r="K3" s="52" t="s">
        <v>53</v>
      </c>
      <c r="L3" s="52" t="s">
        <v>54</v>
      </c>
      <c r="M3" s="51" t="s">
        <v>54</v>
      </c>
    </row>
    <row r="4" spans="1:13" ht="16.5" customHeight="1">
      <c r="A4" s="45" t="s">
        <v>55</v>
      </c>
      <c r="B4" s="46">
        <v>80</v>
      </c>
      <c r="C4" s="46">
        <v>80</v>
      </c>
      <c r="D4" s="46">
        <v>65</v>
      </c>
      <c r="E4" s="46">
        <v>60</v>
      </c>
      <c r="G4" s="53" t="s">
        <v>63</v>
      </c>
      <c r="H4" s="53" t="s">
        <v>56</v>
      </c>
      <c r="I4" s="53" t="s">
        <v>49</v>
      </c>
      <c r="J4" s="54"/>
      <c r="K4" s="54"/>
      <c r="L4" s="54"/>
      <c r="M4" s="54"/>
    </row>
    <row r="5" spans="1:13" ht="16.5" customHeight="1">
      <c r="A5" s="45" t="s">
        <v>56</v>
      </c>
      <c r="B5" s="46">
        <v>75</v>
      </c>
      <c r="C5" s="46">
        <v>75</v>
      </c>
      <c r="D5" s="46">
        <v>60</v>
      </c>
      <c r="E5" s="46">
        <v>55</v>
      </c>
      <c r="G5" s="53" t="s">
        <v>67</v>
      </c>
      <c r="H5" s="53" t="s">
        <v>57</v>
      </c>
      <c r="I5" s="53" t="s">
        <v>49</v>
      </c>
      <c r="J5" s="54"/>
      <c r="K5" s="54"/>
      <c r="L5" s="54"/>
      <c r="M5" s="54"/>
    </row>
    <row r="6" spans="1:13" ht="16.5" customHeight="1">
      <c r="A6" s="45" t="s">
        <v>58</v>
      </c>
      <c r="B6" s="46">
        <v>70</v>
      </c>
      <c r="C6" s="46">
        <v>65</v>
      </c>
      <c r="D6" s="46">
        <v>55</v>
      </c>
      <c r="E6" s="46">
        <v>50</v>
      </c>
      <c r="G6" s="53" t="s">
        <v>62</v>
      </c>
      <c r="H6" s="53" t="s">
        <v>55</v>
      </c>
      <c r="I6" s="53" t="s">
        <v>49</v>
      </c>
      <c r="J6" s="54"/>
      <c r="K6" s="54"/>
      <c r="L6" s="54"/>
      <c r="M6" s="54"/>
    </row>
    <row r="7" spans="1:13" ht="16.5" customHeight="1">
      <c r="A7" s="45" t="s">
        <v>59</v>
      </c>
      <c r="B7" s="46">
        <v>65</v>
      </c>
      <c r="C7" s="46">
        <v>60</v>
      </c>
      <c r="D7" s="46">
        <v>50</v>
      </c>
      <c r="E7" s="46">
        <v>45</v>
      </c>
      <c r="G7" s="53" t="s">
        <v>65</v>
      </c>
      <c r="H7" s="53" t="s">
        <v>59</v>
      </c>
      <c r="I7" s="53" t="s">
        <v>47</v>
      </c>
      <c r="J7" s="54"/>
      <c r="K7" s="54"/>
      <c r="L7" s="54"/>
      <c r="M7" s="54"/>
    </row>
    <row r="8" spans="1:13" ht="16.5" customHeight="1">
      <c r="A8" s="45" t="s">
        <v>60</v>
      </c>
      <c r="B8" s="46">
        <v>60</v>
      </c>
      <c r="C8" s="46">
        <v>55</v>
      </c>
      <c r="D8" s="46">
        <v>45</v>
      </c>
      <c r="E8" s="46">
        <v>40</v>
      </c>
      <c r="G8" s="53" t="s">
        <v>64</v>
      </c>
      <c r="H8" s="53" t="s">
        <v>58</v>
      </c>
      <c r="I8" s="53" t="s">
        <v>50</v>
      </c>
      <c r="J8" s="54"/>
      <c r="K8" s="54"/>
      <c r="L8" s="54"/>
      <c r="M8" s="54"/>
    </row>
    <row r="9" spans="1:13" ht="16.5" customHeight="1">
      <c r="A9" s="45" t="s">
        <v>57</v>
      </c>
      <c r="B9" s="46">
        <v>55</v>
      </c>
      <c r="C9" s="46">
        <v>50</v>
      </c>
      <c r="D9" s="46">
        <v>40</v>
      </c>
      <c r="E9" s="46">
        <v>35</v>
      </c>
      <c r="G9" s="53" t="s">
        <v>68</v>
      </c>
      <c r="H9" s="53" t="s">
        <v>61</v>
      </c>
      <c r="I9" s="53" t="s">
        <v>48</v>
      </c>
      <c r="J9" s="54"/>
      <c r="K9" s="54"/>
      <c r="L9" s="54"/>
      <c r="M9" s="54"/>
    </row>
    <row r="10" spans="1:13" ht="16.5" customHeight="1">
      <c r="A10" s="45" t="s">
        <v>61</v>
      </c>
      <c r="B10" s="46">
        <v>50</v>
      </c>
      <c r="C10" s="46">
        <v>45</v>
      </c>
      <c r="D10" s="46">
        <v>38</v>
      </c>
      <c r="E10" s="46">
        <v>35</v>
      </c>
      <c r="G10" s="53" t="s">
        <v>66</v>
      </c>
      <c r="H10" s="53" t="s">
        <v>60</v>
      </c>
      <c r="I10" s="53" t="s">
        <v>47</v>
      </c>
      <c r="J10" s="54"/>
      <c r="K10" s="54"/>
      <c r="L10" s="54"/>
      <c r="M10" s="54"/>
    </row>
    <row r="11" spans="1:13" ht="16.5" customHeight="1"/>
  </sheetData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6"/>
  <sheetViews>
    <sheetView workbookViewId="0">
      <selection activeCell="B2" sqref="B2:T2"/>
    </sheetView>
  </sheetViews>
  <sheetFormatPr defaultRowHeight="16.5"/>
  <cols>
    <col min="1" max="1" width="2.625" style="73" customWidth="1"/>
    <col min="2" max="2" width="22.125" style="73" customWidth="1"/>
    <col min="3" max="3" width="15.875" style="73" customWidth="1"/>
    <col min="4" max="4" width="19" style="73" customWidth="1"/>
    <col min="5" max="5" width="9" style="73"/>
    <col min="6" max="6" width="6.125" style="73" customWidth="1"/>
    <col min="7" max="7" width="9" style="73"/>
    <col min="8" max="8" width="13.375" style="73" bestFit="1" customWidth="1"/>
    <col min="9" max="9" width="14.875" style="73" bestFit="1" customWidth="1"/>
    <col min="10" max="16384" width="9" style="73"/>
  </cols>
  <sheetData>
    <row r="1" spans="2:9" ht="20.25" thickBot="1">
      <c r="B1" s="70" t="s">
        <v>80</v>
      </c>
      <c r="C1" s="71"/>
      <c r="D1" s="71"/>
      <c r="E1" s="72"/>
      <c r="F1" s="72"/>
      <c r="H1" s="74" t="s">
        <v>102</v>
      </c>
      <c r="I1" s="75" t="s">
        <v>81</v>
      </c>
    </row>
    <row r="2" spans="2:9" ht="9.9499999999999993" customHeight="1" thickTop="1">
      <c r="H2" s="76"/>
      <c r="I2" s="76"/>
    </row>
    <row r="3" spans="2:9">
      <c r="B3" s="77" t="s">
        <v>82</v>
      </c>
      <c r="C3" s="77" t="s">
        <v>83</v>
      </c>
      <c r="D3" s="77" t="s">
        <v>103</v>
      </c>
      <c r="E3" s="78" t="s">
        <v>84</v>
      </c>
      <c r="F3" s="78" t="s">
        <v>85</v>
      </c>
      <c r="H3" s="79" t="s">
        <v>86</v>
      </c>
      <c r="I3" s="80"/>
    </row>
    <row r="4" spans="2:9">
      <c r="B4" s="81" t="s">
        <v>87</v>
      </c>
      <c r="C4" s="82"/>
      <c r="D4" s="82"/>
      <c r="E4" s="83"/>
      <c r="F4" s="84"/>
      <c r="H4" s="85" t="s">
        <v>88</v>
      </c>
      <c r="I4" s="86"/>
    </row>
    <row r="5" spans="2:9">
      <c r="B5" s="81" t="s">
        <v>89</v>
      </c>
      <c r="C5" s="82"/>
      <c r="D5" s="82"/>
      <c r="E5" s="83"/>
      <c r="F5" s="84"/>
      <c r="H5" s="79" t="s">
        <v>90</v>
      </c>
      <c r="I5" s="87"/>
    </row>
    <row r="6" spans="2:9">
      <c r="B6" s="81" t="s">
        <v>78</v>
      </c>
      <c r="C6" s="82"/>
      <c r="D6" s="82"/>
      <c r="E6" s="83"/>
      <c r="F6" s="84"/>
      <c r="H6" s="79" t="s">
        <v>91</v>
      </c>
      <c r="I6" s="80"/>
    </row>
    <row r="7" spans="2:9">
      <c r="B7" s="81" t="s">
        <v>79</v>
      </c>
      <c r="C7" s="82"/>
      <c r="D7" s="82"/>
      <c r="E7" s="83"/>
      <c r="F7" s="84"/>
      <c r="H7" s="79" t="s">
        <v>92</v>
      </c>
      <c r="I7" s="87"/>
    </row>
    <row r="8" spans="2:9">
      <c r="B8" s="81" t="s">
        <v>93</v>
      </c>
      <c r="C8" s="82"/>
      <c r="D8" s="82"/>
      <c r="E8" s="83"/>
      <c r="F8" s="84"/>
      <c r="H8" s="79" t="s">
        <v>94</v>
      </c>
      <c r="I8" s="88"/>
    </row>
    <row r="9" spans="2:9">
      <c r="B9" s="81" t="s">
        <v>95</v>
      </c>
      <c r="C9" s="82"/>
      <c r="D9" s="82"/>
      <c r="E9" s="83"/>
      <c r="F9" s="84"/>
    </row>
    <row r="10" spans="2:9">
      <c r="B10" s="81" t="s">
        <v>96</v>
      </c>
      <c r="C10" s="82"/>
      <c r="D10" s="82"/>
      <c r="E10" s="83"/>
      <c r="F10" s="84"/>
    </row>
    <row r="11" spans="2:9">
      <c r="B11" s="81" t="s">
        <v>97</v>
      </c>
      <c r="C11" s="82"/>
      <c r="D11" s="82"/>
      <c r="E11" s="83"/>
      <c r="F11" s="84"/>
    </row>
    <row r="12" spans="2:9">
      <c r="B12" s="81" t="s">
        <v>98</v>
      </c>
      <c r="C12" s="82"/>
      <c r="D12" s="82"/>
      <c r="E12" s="83"/>
      <c r="F12" s="84"/>
    </row>
    <row r="15" spans="2:9">
      <c r="H15" s="42"/>
      <c r="I15" s="42"/>
    </row>
    <row r="16" spans="2:9">
      <c r="I16" s="42"/>
    </row>
  </sheetData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6"/>
  <sheetViews>
    <sheetView workbookViewId="0">
      <selection activeCell="B2" sqref="B2:T2"/>
    </sheetView>
  </sheetViews>
  <sheetFormatPr defaultRowHeight="16.5"/>
  <cols>
    <col min="1" max="1" width="2.625" style="73" customWidth="1"/>
    <col min="2" max="2" width="22.125" style="73" customWidth="1"/>
    <col min="3" max="3" width="15.875" style="73" customWidth="1"/>
    <col min="4" max="4" width="19" style="73" customWidth="1"/>
    <col min="5" max="5" width="9" style="73"/>
    <col min="6" max="6" width="6.125" style="73" customWidth="1"/>
    <col min="7" max="7" width="9" style="73"/>
    <col min="8" max="8" width="13.375" style="73" bestFit="1" customWidth="1"/>
    <col min="9" max="9" width="14.875" style="73" bestFit="1" customWidth="1"/>
    <col min="10" max="16384" width="9" style="73"/>
  </cols>
  <sheetData>
    <row r="1" spans="2:9" ht="20.25" thickBot="1">
      <c r="B1" s="70" t="s">
        <v>80</v>
      </c>
      <c r="C1" s="71"/>
      <c r="D1" s="71"/>
      <c r="E1" s="72"/>
      <c r="F1" s="72"/>
      <c r="H1" s="74" t="s">
        <v>102</v>
      </c>
      <c r="I1" s="75" t="s">
        <v>81</v>
      </c>
    </row>
    <row r="2" spans="2:9" ht="9.9499999999999993" customHeight="1" thickTop="1">
      <c r="H2" s="76"/>
      <c r="I2" s="76"/>
    </row>
    <row r="3" spans="2:9">
      <c r="B3" s="77" t="s">
        <v>82</v>
      </c>
      <c r="C3" s="77" t="s">
        <v>83</v>
      </c>
      <c r="D3" s="77" t="s">
        <v>103</v>
      </c>
      <c r="E3" s="78" t="s">
        <v>51</v>
      </c>
      <c r="F3" s="78" t="s">
        <v>85</v>
      </c>
      <c r="H3" s="79" t="s">
        <v>86</v>
      </c>
      <c r="I3" s="80"/>
    </row>
    <row r="4" spans="2:9">
      <c r="B4" s="81" t="s">
        <v>87</v>
      </c>
      <c r="C4" s="82" t="str">
        <f>LEFT(B4,13)</f>
        <v>6512151715526</v>
      </c>
      <c r="D4" s="82" t="str">
        <f>LEFT(C4,6)&amp;"-"&amp;REPLACE(RIGHT(C4,7),2,6,"******")</f>
        <v>651215-1******</v>
      </c>
      <c r="E4" s="83" t="str">
        <f>RIGHT(B4,3)</f>
        <v>신용천</v>
      </c>
      <c r="F4" s="84" t="str">
        <f>IF(MID(B4,7,1)="1","남자","여자")</f>
        <v>남자</v>
      </c>
      <c r="H4" s="85" t="s">
        <v>88</v>
      </c>
      <c r="I4" s="86"/>
    </row>
    <row r="5" spans="2:9">
      <c r="B5" s="81" t="s">
        <v>89</v>
      </c>
      <c r="C5" s="82" t="str">
        <f t="shared" ref="C5:C12" si="0">LEFT(B5,13)</f>
        <v>6812261190622</v>
      </c>
      <c r="D5" s="82" t="str">
        <f t="shared" ref="D5:D12" si="1">LEFT(C5,6)&amp;"-"&amp;REPLACE(RIGHT(C5,7),2,6,"******")</f>
        <v>681226-1******</v>
      </c>
      <c r="E5" s="83" t="str">
        <f t="shared" ref="E5:E12" si="2">RIGHT(B5,3)</f>
        <v>황인석</v>
      </c>
      <c r="F5" s="84" t="str">
        <f t="shared" ref="F5:F12" si="3">IF(MID(B5,7,1)="1","남자","여자")</f>
        <v>남자</v>
      </c>
      <c r="H5" s="79" t="s">
        <v>90</v>
      </c>
      <c r="I5" s="87"/>
    </row>
    <row r="6" spans="2:9">
      <c r="B6" s="81" t="s">
        <v>78</v>
      </c>
      <c r="C6" s="82" t="str">
        <f t="shared" si="0"/>
        <v>8008202240417</v>
      </c>
      <c r="D6" s="82" t="str">
        <f t="shared" si="1"/>
        <v>800820-2******</v>
      </c>
      <c r="E6" s="83" t="str">
        <f t="shared" si="2"/>
        <v>정성진</v>
      </c>
      <c r="F6" s="84" t="str">
        <f t="shared" si="3"/>
        <v>여자</v>
      </c>
      <c r="H6" s="79" t="s">
        <v>91</v>
      </c>
      <c r="I6" s="80"/>
    </row>
    <row r="7" spans="2:9">
      <c r="B7" s="81" t="s">
        <v>79</v>
      </c>
      <c r="C7" s="82" t="str">
        <f t="shared" si="0"/>
        <v>7906291070911</v>
      </c>
      <c r="D7" s="82" t="str">
        <f t="shared" si="1"/>
        <v>790629-1******</v>
      </c>
      <c r="E7" s="83" t="str">
        <f t="shared" si="2"/>
        <v>고호장</v>
      </c>
      <c r="F7" s="84" t="str">
        <f t="shared" si="3"/>
        <v>남자</v>
      </c>
      <c r="H7" s="79" t="s">
        <v>92</v>
      </c>
      <c r="I7" s="87"/>
    </row>
    <row r="8" spans="2:9">
      <c r="B8" s="81" t="s">
        <v>93</v>
      </c>
      <c r="C8" s="82" t="str">
        <f t="shared" si="0"/>
        <v>7701292155019</v>
      </c>
      <c r="D8" s="82" t="str">
        <f t="shared" si="1"/>
        <v>770129-2******</v>
      </c>
      <c r="E8" s="83" t="str">
        <f t="shared" si="2"/>
        <v>조연곤</v>
      </c>
      <c r="F8" s="84" t="str">
        <f t="shared" si="3"/>
        <v>여자</v>
      </c>
      <c r="H8" s="79" t="s">
        <v>94</v>
      </c>
      <c r="I8" s="88"/>
    </row>
    <row r="9" spans="2:9">
      <c r="B9" s="81" t="s">
        <v>95</v>
      </c>
      <c r="C9" s="82" t="str">
        <f t="shared" si="0"/>
        <v>7104091110913</v>
      </c>
      <c r="D9" s="82" t="str">
        <f t="shared" si="1"/>
        <v>710409-1******</v>
      </c>
      <c r="E9" s="83" t="str">
        <f t="shared" si="2"/>
        <v>홍종훈</v>
      </c>
      <c r="F9" s="84" t="str">
        <f t="shared" si="3"/>
        <v>남자</v>
      </c>
    </row>
    <row r="10" spans="2:9">
      <c r="B10" s="81" t="s">
        <v>96</v>
      </c>
      <c r="C10" s="82" t="str">
        <f t="shared" si="0"/>
        <v>6911211146018</v>
      </c>
      <c r="D10" s="82" t="str">
        <f t="shared" si="1"/>
        <v>691121-1******</v>
      </c>
      <c r="E10" s="83" t="str">
        <f t="shared" si="2"/>
        <v>이원일</v>
      </c>
      <c r="F10" s="84" t="str">
        <f t="shared" si="3"/>
        <v>남자</v>
      </c>
    </row>
    <row r="11" spans="2:9">
      <c r="B11" s="81" t="s">
        <v>97</v>
      </c>
      <c r="C11" s="82" t="str">
        <f t="shared" si="0"/>
        <v>7012131829119</v>
      </c>
      <c r="D11" s="82" t="str">
        <f t="shared" si="1"/>
        <v>701213-1******</v>
      </c>
      <c r="E11" s="83" t="str">
        <f t="shared" si="2"/>
        <v>박종훈</v>
      </c>
      <c r="F11" s="84" t="str">
        <f t="shared" si="3"/>
        <v>남자</v>
      </c>
    </row>
    <row r="12" spans="2:9">
      <c r="B12" s="81" t="s">
        <v>98</v>
      </c>
      <c r="C12" s="82" t="str">
        <f t="shared" si="0"/>
        <v>7311102172211</v>
      </c>
      <c r="D12" s="82" t="str">
        <f t="shared" si="1"/>
        <v>731110-2******</v>
      </c>
      <c r="E12" s="83" t="str">
        <f t="shared" si="2"/>
        <v>최미나</v>
      </c>
      <c r="F12" s="84" t="str">
        <f t="shared" si="3"/>
        <v>여자</v>
      </c>
    </row>
    <row r="15" spans="2:9">
      <c r="H15" s="42"/>
      <c r="I15" s="42"/>
    </row>
    <row r="16" spans="2:9">
      <c r="I16" s="42"/>
    </row>
  </sheetData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workbookViewId="0">
      <selection activeCell="B2" sqref="B2:T2"/>
    </sheetView>
  </sheetViews>
  <sheetFormatPr defaultRowHeight="16.5"/>
  <cols>
    <col min="1" max="1" width="2.625" style="42" customWidth="1"/>
    <col min="2" max="2" width="15" style="42" customWidth="1"/>
    <col min="3" max="5" width="11.625" style="42" customWidth="1"/>
    <col min="6" max="6" width="12.625" style="42" customWidth="1"/>
    <col min="7" max="7" width="11.625" style="42" customWidth="1"/>
    <col min="8" max="16384" width="9" style="42"/>
  </cols>
  <sheetData>
    <row r="1" spans="2:7" ht="20.25" thickBot="1">
      <c r="B1" s="61" t="s">
        <v>69</v>
      </c>
      <c r="C1" s="62"/>
      <c r="D1" s="62"/>
      <c r="E1" s="63"/>
      <c r="F1" s="64" t="s">
        <v>70</v>
      </c>
      <c r="G1" s="65">
        <v>4000</v>
      </c>
    </row>
    <row r="2" spans="2:7" ht="9.9499999999999993" customHeight="1" thickTop="1">
      <c r="B2" s="55"/>
      <c r="C2" s="55"/>
      <c r="D2" s="55"/>
      <c r="E2" s="56"/>
      <c r="F2" s="56"/>
      <c r="G2" s="56"/>
    </row>
    <row r="3" spans="2:7">
      <c r="B3" s="57" t="s">
        <v>71</v>
      </c>
      <c r="C3" s="57" t="s">
        <v>72</v>
      </c>
      <c r="D3" s="57" t="s">
        <v>73</v>
      </c>
      <c r="E3" s="57" t="s">
        <v>74</v>
      </c>
      <c r="F3" s="57" t="s">
        <v>75</v>
      </c>
      <c r="G3" s="57" t="s">
        <v>76</v>
      </c>
    </row>
    <row r="4" spans="2:7">
      <c r="B4" s="67">
        <v>39377</v>
      </c>
      <c r="C4" s="58" t="s">
        <v>104</v>
      </c>
      <c r="D4" s="59"/>
      <c r="E4" s="59"/>
      <c r="F4" s="68">
        <f>E4-D4</f>
        <v>0</v>
      </c>
      <c r="G4" s="60">
        <f>HOUR(F4)*$G$1+MINUTE(F4)*$G$1/60</f>
        <v>0</v>
      </c>
    </row>
    <row r="5" spans="2:7">
      <c r="B5" s="67">
        <v>39378</v>
      </c>
      <c r="C5" s="58" t="s">
        <v>108</v>
      </c>
      <c r="D5" s="59"/>
      <c r="E5" s="59"/>
      <c r="F5" s="68">
        <f>E5-D5</f>
        <v>0</v>
      </c>
      <c r="G5" s="60">
        <f t="shared" ref="G5:G17" si="0">HOUR(F5)*$G$1+MINUTE(F5)*$G$1/60</f>
        <v>0</v>
      </c>
    </row>
    <row r="6" spans="2:7">
      <c r="B6" s="67">
        <v>39379</v>
      </c>
      <c r="C6" s="58" t="s">
        <v>109</v>
      </c>
      <c r="D6" s="59"/>
      <c r="E6" s="59"/>
      <c r="F6" s="68">
        <f t="shared" ref="F6:F12" si="1">E6-D6</f>
        <v>0</v>
      </c>
      <c r="G6" s="60">
        <f t="shared" si="0"/>
        <v>0</v>
      </c>
    </row>
    <row r="7" spans="2:7">
      <c r="B7" s="67">
        <v>39380</v>
      </c>
      <c r="C7" s="58" t="s">
        <v>110</v>
      </c>
      <c r="D7" s="59"/>
      <c r="E7" s="59"/>
      <c r="F7" s="68">
        <f t="shared" si="1"/>
        <v>0</v>
      </c>
      <c r="G7" s="60">
        <f t="shared" si="0"/>
        <v>0</v>
      </c>
    </row>
    <row r="8" spans="2:7">
      <c r="B8" s="67">
        <v>39381</v>
      </c>
      <c r="C8" s="58" t="s">
        <v>111</v>
      </c>
      <c r="D8" s="59"/>
      <c r="E8" s="59"/>
      <c r="F8" s="68">
        <f t="shared" si="1"/>
        <v>0</v>
      </c>
      <c r="G8" s="60">
        <f t="shared" si="0"/>
        <v>0</v>
      </c>
    </row>
    <row r="9" spans="2:7">
      <c r="B9" s="67">
        <v>39382</v>
      </c>
      <c r="C9" s="58" t="s">
        <v>106</v>
      </c>
      <c r="D9" s="59"/>
      <c r="E9" s="59"/>
      <c r="F9" s="68">
        <f t="shared" si="1"/>
        <v>0</v>
      </c>
      <c r="G9" s="60">
        <f t="shared" si="0"/>
        <v>0</v>
      </c>
    </row>
    <row r="10" spans="2:7">
      <c r="B10" s="67">
        <v>39383</v>
      </c>
      <c r="C10" s="58" t="s">
        <v>107</v>
      </c>
      <c r="D10" s="59"/>
      <c r="E10" s="59"/>
      <c r="F10" s="68">
        <f t="shared" si="1"/>
        <v>0</v>
      </c>
      <c r="G10" s="60">
        <f t="shared" si="0"/>
        <v>0</v>
      </c>
    </row>
    <row r="11" spans="2:7">
      <c r="B11" s="67">
        <v>39384</v>
      </c>
      <c r="C11" s="58" t="s">
        <v>113</v>
      </c>
      <c r="D11" s="59"/>
      <c r="E11" s="59"/>
      <c r="F11" s="68">
        <f t="shared" si="1"/>
        <v>0</v>
      </c>
      <c r="G11" s="60">
        <f t="shared" si="0"/>
        <v>0</v>
      </c>
    </row>
    <row r="12" spans="2:7">
      <c r="B12" s="67">
        <v>39385</v>
      </c>
      <c r="C12" s="58" t="s">
        <v>114</v>
      </c>
      <c r="D12" s="59"/>
      <c r="E12" s="59"/>
      <c r="F12" s="68">
        <f t="shared" si="1"/>
        <v>0</v>
      </c>
      <c r="G12" s="60">
        <f t="shared" si="0"/>
        <v>0</v>
      </c>
    </row>
    <row r="13" spans="2:7">
      <c r="B13" s="67">
        <v>39386</v>
      </c>
      <c r="C13" s="58" t="s">
        <v>115</v>
      </c>
      <c r="D13" s="59"/>
      <c r="E13" s="59"/>
      <c r="F13" s="68">
        <f>E13-D13</f>
        <v>0</v>
      </c>
      <c r="G13" s="60">
        <f t="shared" si="0"/>
        <v>0</v>
      </c>
    </row>
    <row r="14" spans="2:7">
      <c r="B14" s="67">
        <v>39387</v>
      </c>
      <c r="C14" s="58" t="s">
        <v>116</v>
      </c>
      <c r="D14" s="59"/>
      <c r="E14" s="59"/>
      <c r="F14" s="68">
        <f>E14-D14</f>
        <v>0</v>
      </c>
      <c r="G14" s="60">
        <f t="shared" si="0"/>
        <v>0</v>
      </c>
    </row>
    <row r="15" spans="2:7">
      <c r="B15" s="67">
        <v>39388</v>
      </c>
      <c r="C15" s="58" t="s">
        <v>112</v>
      </c>
      <c r="D15" s="59"/>
      <c r="E15" s="59"/>
      <c r="F15" s="68">
        <f>E15-D15</f>
        <v>0</v>
      </c>
      <c r="G15" s="60">
        <f t="shared" si="0"/>
        <v>0</v>
      </c>
    </row>
    <row r="16" spans="2:7">
      <c r="B16" s="67">
        <v>39389</v>
      </c>
      <c r="C16" s="58" t="s">
        <v>117</v>
      </c>
      <c r="D16" s="59"/>
      <c r="E16" s="59"/>
      <c r="F16" s="68">
        <f>E16-D16</f>
        <v>0</v>
      </c>
      <c r="G16" s="60">
        <f t="shared" si="0"/>
        <v>0</v>
      </c>
    </row>
    <row r="17" spans="2:7">
      <c r="B17" s="67">
        <v>39390</v>
      </c>
      <c r="C17" s="58" t="s">
        <v>105</v>
      </c>
      <c r="D17" s="59"/>
      <c r="E17" s="59"/>
      <c r="F17" s="68">
        <f>E17-D17</f>
        <v>0</v>
      </c>
      <c r="G17" s="60">
        <f t="shared" si="0"/>
        <v>0</v>
      </c>
    </row>
    <row r="18" spans="2:7">
      <c r="E18" s="57" t="s">
        <v>77</v>
      </c>
      <c r="F18" s="69">
        <f>SUM(F4:F17)</f>
        <v>0</v>
      </c>
      <c r="G18" s="66">
        <f>SUM(G4:G17)</f>
        <v>0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조건부 합계평균</vt:lpstr>
      <vt:lpstr>종합test1</vt:lpstr>
      <vt:lpstr>오류 정보</vt:lpstr>
      <vt:lpstr>참조_교차</vt:lpstr>
      <vt:lpstr>텍스트</vt:lpstr>
      <vt:lpstr>날짜</vt:lpstr>
      <vt:lpstr>시간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박현수</dc:creator>
  <cp:lastModifiedBy>User</cp:lastModifiedBy>
  <cp:lastPrinted>2007-08-23T01:33:27Z</cp:lastPrinted>
  <dcterms:created xsi:type="dcterms:W3CDTF">2007-08-08T02:15:42Z</dcterms:created>
  <dcterms:modified xsi:type="dcterms:W3CDTF">2013-05-16T06:44:11Z</dcterms:modified>
</cp:coreProperties>
</file>